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tabRatio="848" activeTab="1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</sheets>
  <definedNames>
    <definedName name="_xlnm.Print_Titles" localSheetId="0">'Прил 1'!$9:$11</definedName>
    <definedName name="_xlnm.Print_Titles" localSheetId="1">'Прил 2'!$9:$10</definedName>
    <definedName name="_xlnm.Print_Titles" localSheetId="3">'Прил 4'!$8:$9</definedName>
    <definedName name="_xlnm.Print_Titles" localSheetId="4">'Прил 5'!$9:$11</definedName>
  </definedNames>
  <calcPr fullCalcOnLoad="1"/>
</workbook>
</file>

<file path=xl/sharedStrings.xml><?xml version="1.0" encoding="utf-8"?>
<sst xmlns="http://schemas.openxmlformats.org/spreadsheetml/2006/main" count="617" uniqueCount="328">
  <si>
    <t>7</t>
  </si>
  <si>
    <t>тыс.руб.</t>
  </si>
  <si>
    <t>4</t>
  </si>
  <si>
    <t>3</t>
  </si>
  <si>
    <t>6</t>
  </si>
  <si>
    <t>Ведомственная классификация</t>
  </si>
  <si>
    <t>Наименование расходов</t>
  </si>
  <si>
    <t>раздел, подраздел</t>
  </si>
  <si>
    <t>целевая статья</t>
  </si>
  <si>
    <t>вид расходов</t>
  </si>
  <si>
    <t>Орган местного самоуправления Соликамского городского округа администрация города Соликамска</t>
  </si>
  <si>
    <t>01 0 00 00000</t>
  </si>
  <si>
    <t>01 1 00 00000</t>
  </si>
  <si>
    <t>01 1 01 00000</t>
  </si>
  <si>
    <t>01 1 02 00000</t>
  </si>
  <si>
    <t>Социальное обеспечение и иные выплаты населению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</si>
  <si>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</si>
  <si>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</si>
  <si>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</si>
  <si>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02 0 00 00000</t>
  </si>
  <si>
    <t>02 1 00 00000</t>
  </si>
  <si>
    <t>02 1 01 00000</t>
  </si>
  <si>
    <t>02 2 00 00000</t>
  </si>
  <si>
    <t>02 2 01 00000</t>
  </si>
  <si>
    <t>Составление протоколов об административных правонарушениях</t>
  </si>
  <si>
    <t>91 0 00 00000</t>
  </si>
  <si>
    <t>91 0 00 00020</t>
  </si>
  <si>
    <t>0100</t>
  </si>
  <si>
    <t>0113</t>
  </si>
  <si>
    <t>Другие общегосударственные вопросы</t>
  </si>
  <si>
    <t>0103</t>
  </si>
  <si>
    <t>0102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</si>
  <si>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</si>
  <si>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</si>
  <si>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</si>
  <si>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</si>
  <si>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</si>
  <si>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</si>
  <si>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</si>
  <si>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</si>
  <si>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</si>
  <si>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</si>
  <si>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</si>
  <si>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</si>
  <si>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</si>
  <si>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</si>
  <si>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</si>
  <si>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</si>
  <si>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</si>
  <si>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</si>
  <si>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</si>
  <si>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8</t>
  </si>
  <si>
    <t xml:space="preserve">             Бюджетная классификация</t>
  </si>
  <si>
    <t>Приложение  3</t>
  </si>
  <si>
    <t>Уточненный годовой план</t>
  </si>
  <si>
    <t xml:space="preserve">Процент исполнения </t>
  </si>
  <si>
    <t>Приложение  4</t>
  </si>
  <si>
    <t>к решению Соликамской</t>
  </si>
  <si>
    <t>городской Думы</t>
  </si>
  <si>
    <t>Раздел</t>
  </si>
  <si>
    <t>Процент исполнения</t>
  </si>
  <si>
    <t>01</t>
  </si>
  <si>
    <t>02</t>
  </si>
  <si>
    <t>03</t>
  </si>
  <si>
    <t>04</t>
  </si>
  <si>
    <t>05</t>
  </si>
  <si>
    <t>11</t>
  </si>
  <si>
    <t>13</t>
  </si>
  <si>
    <t>09</t>
  </si>
  <si>
    <t>10</t>
  </si>
  <si>
    <t>08</t>
  </si>
  <si>
    <t>от        2016 г. №</t>
  </si>
  <si>
    <t>Наименование показателя</t>
  </si>
  <si>
    <t>Исполнено</t>
  </si>
  <si>
    <t>Приложение 2</t>
  </si>
  <si>
    <t>тыс. руб.</t>
  </si>
  <si>
    <t>Наименование групп, подгрупп, статей, подстатей и  элементов  классификации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</si>
  <si>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</si>
  <si>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</si>
  <si>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</si>
  <si>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</si>
  <si>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</si>
  <si>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</si>
  <si>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</si>
  <si>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(перерасчёты, недоимка и задолженность по соответствующему платежу, в том числе по отмененному)</t>
  </si>
  <si>
    <t>1 01 02030 01 3000 110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</si>
  <si>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</si>
  <si>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</si>
  <si>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</si>
  <si>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</si>
  <si>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</si>
  <si>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</si>
  <si>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</si>
  <si>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</si>
  <si>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</si>
  <si>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</si>
  <si>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</si>
  <si>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</si>
  <si>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</si>
  <si>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 xml:space="preserve"> 1 06 04000 00 0000 110</t>
  </si>
  <si>
    <t>Транспортный налог</t>
  </si>
  <si>
    <t xml:space="preserve">Транспортный налог с организаций </t>
  </si>
  <si>
    <t>1 06 04011 02 1000 110</t>
  </si>
  <si>
    <t>Транспортный налог с организаций (сумма платежа (перерасчёты, недоимка и задолженность по соответствующему платежу, в том числе по отмененному)</t>
  </si>
  <si>
    <t>1 06 04012 02 0000 110</t>
  </si>
  <si>
    <t>Транспортный налог с физических лиц</t>
  </si>
  <si>
    <t>1 06 04012 02 1000 110</t>
  </si>
  <si>
    <t>Транспортный налог с физических лиц (сумма платежа (перерасчёты, недоимка и задолженность по соответствующему платежу, в том числе по отмененному)</t>
  </si>
  <si>
    <t>1 06 04012 02 2100 110</t>
  </si>
  <si>
    <t>Транспортный налог с физических лиц (пени  по соответствующему платежу)</t>
  </si>
  <si>
    <t xml:space="preserve"> 1 06 06000 00 0000 110</t>
  </si>
  <si>
    <t>Земельный налог</t>
  </si>
  <si>
    <t xml:space="preserve"> 1 06 06030 00 0000 110</t>
  </si>
  <si>
    <t>Земельный налог с организаций</t>
  </si>
  <si>
    <t xml:space="preserve"> 1 06 06040 00 0000 110</t>
  </si>
  <si>
    <t>Земельный налог с физических лиц</t>
  </si>
  <si>
    <t xml:space="preserve"> 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</si>
  <si>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</si>
  <si>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</si>
  <si>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</si>
  <si>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1 13 0000 00 0000 000</t>
  </si>
  <si>
    <t>Доходы от оказания платных услуг (работ) и компенсации затрат государства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</si>
  <si>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</si>
  <si>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</si>
  <si>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</si>
  <si>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</si>
  <si>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2 02 04000 00 0000 151</t>
  </si>
  <si>
    <t>Иные межбюджетные трансферты</t>
  </si>
  <si>
    <t xml:space="preserve"> 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</si>
  <si>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</si>
  <si>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Всего доходов</t>
  </si>
  <si>
    <t>Приложение 1</t>
  </si>
  <si>
    <t>Код бюджетной  классификации</t>
  </si>
  <si>
    <t>главного администратора доходов бюджета</t>
  </si>
  <si>
    <t>Федеральное казначейство</t>
  </si>
  <si>
    <t>Федеральная налоговая служба</t>
  </si>
  <si>
    <t>ИТОГО РАСХОДОВ:</t>
  </si>
  <si>
    <t>Коды поступлений          в бюджет</t>
  </si>
  <si>
    <t xml:space="preserve"> 1 06 04011 02 0000 110</t>
  </si>
  <si>
    <t xml:space="preserve"> 2 02 10000 00 0000 151</t>
  </si>
  <si>
    <t xml:space="preserve">Дотации бюджетам бюджетной системы Российской Федерации 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</si>
  <si>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</si>
  <si>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</si>
  <si>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</si>
  <si>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 xml:space="preserve">Субвенции бюджетам бюджетной системы  Российской Федерации 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</si>
  <si>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</si>
  <si>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(перерасчёты, недоимка и задолженность по соответствующему платежу, в том числе по отмененному)</t>
  </si>
  <si>
    <t>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</si>
  <si>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(перерасчёты, недоимка и задолженность по соответствующему платежу, в том числе по отмененному)</t>
  </si>
  <si>
    <t>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</si>
  <si>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</si>
  <si>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1 06 06043 10 1000 110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</si>
  <si>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(перерасчёты, недоимка и задолженность по соответствующему платежу, в том числе по отмененному)</t>
  </si>
  <si>
    <t>1 08 04020 01 1000 110</t>
  </si>
  <si>
    <t>1 11  09045 10 0000 120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</si>
  <si>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</si>
  <si>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1 13 02995 10 0000 130</t>
  </si>
  <si>
    <t xml:space="preserve">Прочие доходы от компенсации затрат бюджетов сельских поселений </t>
  </si>
  <si>
    <t>2 02 15001 10 0000 151</t>
  </si>
  <si>
    <t>Дотации бюджетам сельских поселений на выравнивание бюджетной обеспеченности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</si>
  <si>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</si>
  <si>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</si>
  <si>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</si>
  <si>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</si>
  <si>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2 02 49999 10 0000 151</t>
  </si>
  <si>
    <t>Прочие межбюджетные трансферты, передаваемые бюджетам сельских поселений</t>
  </si>
  <si>
    <t>Администрация Басимского сельского поселения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</si>
  <si>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соответсвии с законодательными актами Российской Федерации на совершение нотариальных действий </t>
  </si>
  <si>
    <t>1 11 09045 10 0000 120</t>
  </si>
  <si>
    <t>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</si>
  <si>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домоы, проездов к дворовым территориям многоквартирных домов населенных пунктов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</si>
  <si>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</si>
  <si>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</si>
  <si>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1 01 02030 01 4000 110</t>
  </si>
  <si>
    <t>Налог на доходы физических лиц с доходов, полученных физическими лицами в соответствии со статьей 228 Налогового кодаекса Российской Федерации (прочие поступления)</t>
  </si>
  <si>
    <t>1 06 01000 00 0000 110</t>
  </si>
  <si>
    <t>Налоги на имущество</t>
  </si>
  <si>
    <t>1 06 01030 00 0000 110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</si>
  <si>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соотвествии с законодательными актами Российской Федерации на совершение нотариальных действий</t>
  </si>
  <si>
    <t>Прочие доходы от компенсации затрат бюджетов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</si>
  <si>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</si>
  <si>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сельских  поселений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</si>
  <si>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</si>
  <si>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</si>
  <si>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</si>
  <si>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</si>
  <si>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</si>
  <si>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</si>
  <si>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</si>
  <si>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</si>
  <si>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</si>
  <si>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</si>
  <si>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Муниципальная программа "Совершенствование муниципального управления в Басимском сельском поселении"</t>
  </si>
  <si>
    <t>Подпрограмма "Формирование общедоступной информационно-коммуникационной среды"</t>
  </si>
  <si>
    <t>Подпрограмма "Развитие муниципальной службы и организация деятельности органов местного самоуправления"</t>
  </si>
  <si>
    <t>Муниципальная программа "Обеспечение безопасности и благоустройство населенных пунктов Басимского сельского поселения"</t>
  </si>
  <si>
    <t>Подпрограмма "Обеспечение первичных мер пожарной безопасности в Басимском сельском поселении"</t>
  </si>
  <si>
    <t>Подпрограмма "Муниципальный дорожный фонд Басимского сельского поселения"</t>
  </si>
  <si>
    <t>Подпрограмма "Благоустройство населенных пунктов Басимского сельского поселения"</t>
  </si>
  <si>
    <t>Муниципальная программа "Развитие культуры в Басимском сельском поселении"</t>
  </si>
  <si>
    <t xml:space="preserve"> итого по муниципальным программам </t>
  </si>
  <si>
    <t>Непрограммные направления расходов:</t>
  </si>
  <si>
    <t>Депутаты Совета депутатов Басимского сельского поселения</t>
  </si>
  <si>
    <t>Осуществление первичного воинского учета на территориях, где отсутствуют военные комиссариаты</t>
  </si>
  <si>
    <t xml:space="preserve">итого по непрограммным направлениям деятельности  </t>
  </si>
  <si>
    <t xml:space="preserve">                                                                                                                                                                            </t>
  </si>
  <si>
    <t>ВСЕГО:</t>
  </si>
  <si>
    <t>Подпрограмма "Сохранение и развитие культурно-досуговой деятельности"</t>
  </si>
  <si>
    <t>Приложение  5</t>
  </si>
  <si>
    <t>01 2 00 00000</t>
  </si>
  <si>
    <t>01 2 01 00000</t>
  </si>
  <si>
    <t>Основное мероприятие "Обеспечение деятельности органов местного самоуправления"</t>
  </si>
  <si>
    <t>01 2 01 00010</t>
  </si>
  <si>
    <t>Глава Басимского сельского поселения</t>
  </si>
  <si>
    <t>01 2 01 00400</t>
  </si>
  <si>
    <t>Оказание финансовой поддержки в форме иных межбюджетных трансфертов из бюджета муниципального района бюджетам сельских поселений</t>
  </si>
  <si>
    <t>01 2 01 00030</t>
  </si>
  <si>
    <t>Содержание органов местного самоуправления</t>
  </si>
  <si>
    <t>Закупка товаров, работ и услуг для обеспечения государственных (муниципальных) нужд</t>
  </si>
  <si>
    <t>01 2 01 2П040</t>
  </si>
  <si>
    <t>Основное мероприятие "Финансовое обеспечение непредвиденных расходов, в том числе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ситуаций, за счет средств резервного фонда администрации Басимского сельского поселения"</t>
  </si>
  <si>
    <t>01 1 02 00200</t>
  </si>
  <si>
    <t>Резервный фонд Администрации Басимского сельского поселения</t>
  </si>
  <si>
    <t>Основное мероприятие "Информирование населения о деятельности органов местного самоуправления"</t>
  </si>
  <si>
    <t>01 1 01 А0010</t>
  </si>
  <si>
    <t>Расходы на информирование населения через средства массовой информации и информационный бюллетень Соликамского муниципального района "Маяк района"</t>
  </si>
  <si>
    <t>Национальная оборона</t>
  </si>
  <si>
    <t>93 0 00 00000</t>
  </si>
  <si>
    <t>Мероприятия, осуществляемые органами местного самоуправления по переданным государственным полномочиям в рамках непрограммных направлений расходов</t>
  </si>
  <si>
    <t>93 0 00 51180</t>
  </si>
  <si>
    <t>Муниципальная программа «Обеспечение безопасности и благоустройство населенных пунктов Басимского сельского поселения»</t>
  </si>
  <si>
    <t>Подпрограмма «Обеспечение первичных мер пожарной безопасности в  Басимском сельском поселении»</t>
  </si>
  <si>
    <t>Основное мероприятие «Обеспечение пожарной безопасности на территории Басимского сельского поселения»</t>
  </si>
  <si>
    <t>02 1 01 П0010</t>
  </si>
  <si>
    <t>ВЦП "Пожарная безопасность на территории Басимского сельского поселения на 2017-2019 годы"</t>
  </si>
  <si>
    <t>02 1 01 00400</t>
  </si>
  <si>
    <t>Подпрограмма «Муниципальный дорожный фонд Басимского сельского поселения"</t>
  </si>
  <si>
    <t>Основное мероприятие «Приведение в нормативное состояние автомобильных дорог общего пользования местного значения»</t>
  </si>
  <si>
    <t>02 2 01 Д0010</t>
  </si>
  <si>
    <t>Содержание автомобильных дорог и искусственных сооружений на них</t>
  </si>
  <si>
    <t>02 2 01 SТ040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</si>
  <si>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</si>
  <si>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02 3 00 00000</t>
  </si>
  <si>
    <t>Подпрограмма «Благоустройство населенных пунктов Басимского сельского поселения»</t>
  </si>
  <si>
    <t>02 3 01 00000</t>
  </si>
  <si>
    <t>Основное мероприятие "Содержание уличного освещения в населенных пунктах Басимского сельского поселения"</t>
  </si>
  <si>
    <t>02 3 01 Б0010</t>
  </si>
  <si>
    <t>Оплата электроэнергии уличного освещения</t>
  </si>
  <si>
    <t>02 3 01 Б0030</t>
  </si>
  <si>
    <t>Размещение оборудования уличного освещения</t>
  </si>
  <si>
    <t>02 3 01 Б0060</t>
  </si>
  <si>
    <t>Ремонт уличного освещения</t>
  </si>
  <si>
    <t xml:space="preserve">02 3 02 00000 </t>
  </si>
  <si>
    <t>Основное мероприятие "Организация сбора и вывоза мусора с территории поселения"</t>
  </si>
  <si>
    <t>02 3 02 М0010</t>
  </si>
  <si>
    <t>Сбор и вывоз мусора</t>
  </si>
  <si>
    <t>Управление культуры администрации города Соликамск</t>
  </si>
  <si>
    <t>Культура, кинематография</t>
  </si>
  <si>
    <t xml:space="preserve">03 0 00 00000 </t>
  </si>
  <si>
    <t>Муниципальная программа «Развитие культуры в Басимском сельском поселении»</t>
  </si>
  <si>
    <t xml:space="preserve">03 1 00 00000 </t>
  </si>
  <si>
    <t>Подпрограмма «Сохранение и развитие культурно-досуговой деятельности»</t>
  </si>
  <si>
    <t xml:space="preserve">03 1 01 00000 </t>
  </si>
  <si>
    <t>Основное мероприятие «Обеспечение деятельности бюджетного учреждения»</t>
  </si>
  <si>
    <t>03 1 01 К0010</t>
  </si>
  <si>
    <t>Предоставление субсидии МБУК «Басимский СДК» на выполнение муниципального задания</t>
  </si>
  <si>
    <t>Предоставление субсидий бюджетным, автономным учреждениям и иным некоммерческим организациям</t>
  </si>
  <si>
    <t>01 2 02 00000</t>
  </si>
  <si>
    <t>Основное мероприятие «Передача отдельных бюджетных полномочий поселения Соликамскому муниципальному району»</t>
  </si>
  <si>
    <t>01 2 02 Ф0010</t>
  </si>
  <si>
    <t>Иные межбюджетные трансферты на выполнение полномочий органа местного самоуправления по вопросам местного значения поселений согласно заключенных соглашений</t>
  </si>
  <si>
    <t>Межбюджетные трансферты</t>
  </si>
  <si>
    <t>01 1 01 А0020</t>
  </si>
  <si>
    <t>Расходы на оплату взносов (членских взносов)</t>
  </si>
  <si>
    <t>02 2 01 Д0020</t>
  </si>
  <si>
    <t>Ремонт автомобильных дорог и искусственных сооружений на них</t>
  </si>
  <si>
    <t>Совет депутатов Басимского сельского поселения</t>
  </si>
  <si>
    <t>Функционирование законодательных (представительных) органов государственной власти и представительны органов муниципальных образований</t>
  </si>
  <si>
    <t>Обеспечение деятельности органов местного самоуправления Басимского сельского поселения</t>
  </si>
  <si>
    <t>0200</t>
  </si>
  <si>
    <t>0203</t>
  </si>
  <si>
    <t>Орган местного самоуправления муниципального образования Соликамская городская Дума</t>
  </si>
  <si>
    <r>
      <t>Приложение</t>
    </r>
    <r>
      <rPr>
        <sz val="12"/>
        <color indexed="10"/>
        <rFont val="Times New Roman"/>
        <family val="1"/>
      </rPr>
      <t xml:space="preserve">  </t>
    </r>
    <r>
      <rPr>
        <sz val="12"/>
        <rFont val="Times New Roman"/>
        <family val="1"/>
      </rPr>
      <t>6</t>
    </r>
  </si>
  <si>
    <t>Увеличение прочих остатков денежных средств бюджетов сельских поселений</t>
  </si>
  <si>
    <t>Приложение  7</t>
  </si>
  <si>
    <t>Наименование муниципальной программы, направления расходов</t>
  </si>
  <si>
    <t>в том числе:</t>
  </si>
  <si>
    <t>1.1.</t>
  </si>
  <si>
    <t>1.1.1.</t>
  </si>
  <si>
    <t>1.1.2.</t>
  </si>
  <si>
    <t>1.1.3.</t>
  </si>
  <si>
    <t>Код классификации источников внутреннего финансирования дефицита</t>
  </si>
  <si>
    <t>Наименование кода классификации источников внутреннего финансирования дефицита</t>
  </si>
  <si>
    <t>01 00 00 00 00 0000 000</t>
  </si>
  <si>
    <t xml:space="preserve">Источники финансирования дефицита бюджетов </t>
  </si>
  <si>
    <t xml:space="preserve"> 01 05 00 00 00 0000 000</t>
  </si>
  <si>
    <t>Изменение остатков средств на счетах по учету средств бюджета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</si>
  <si>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</si>
  <si>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</si>
  <si>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</si>
  <si>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</si>
  <si>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</si>
  <si>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</si>
  <si>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</si>
  <si>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</si>
  <si>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>2 02 30024 10 0000151</t>
  </si>
  <si>
    <t>Исполнение доходной части бюджета Басимского сельского поселения по кодам классификации доходов за 2018 год</t>
  </si>
  <si>
    <t>Исполнение доходной части бюджета Басимского сельского поселения по кодам поступлений в бюджет 
(группам, подгруппам, статьям, подстатьям, элементам классификации доходов) за 2018 год</t>
  </si>
  <si>
    <t>Исполнение бюджета Басимского сельского поселения 
по разделам и подразделам классификации расходов бюджета за 2018 год</t>
  </si>
  <si>
    <t xml:space="preserve"> 01 05 02 01 10 0000 510</t>
  </si>
  <si>
    <t>Уменьшение прочих остатков денежных средств бюджетов сельских поселений</t>
  </si>
  <si>
    <t xml:space="preserve"> 01 05 02 01 10 0000 610</t>
  </si>
  <si>
    <t>Исполнение расходов по муниципальным программам и непрограммным направлениям деятельности бюджета 
Басимского сельского поселения за 2018 год</t>
  </si>
  <si>
    <t>Исполнение бюджета Басимского сельского поселения по ведомственной структуре расходов за 2018 год</t>
  </si>
  <si>
    <t xml:space="preserve">от            2019 № </t>
  </si>
  <si>
    <t xml:space="preserve">от          2019 №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</si>
  <si>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</si>
  <si>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</si>
  <si>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 xml:space="preserve">от             2019 № </t>
  </si>
  <si>
    <t>ВСЕГО</t>
  </si>
  <si>
    <t xml:space="preserve">от         2019 № </t>
  </si>
  <si>
    <t>Источники финансирования дефицита бюджета Басимского сельского поселения по кодам классификации источников финансирования дефицитов бюджетов  за 2018 год</t>
  </si>
  <si>
    <t xml:space="preserve">Уточненный план </t>
  </si>
  <si>
    <t xml:space="preserve">Исполнение 
</t>
  </si>
  <si>
    <t xml:space="preserve">от           2019 № </t>
  </si>
  <si>
    <t xml:space="preserve">   № п/п</t>
  </si>
  <si>
    <t>Исполнение расходов муниципального дорожного фонда Басимского сельского поселения за 2018 год</t>
  </si>
  <si>
    <t>доходов  бюджета   сельского поселения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</si>
</sst>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0_);_(* \(#,##0.000\);_(* &quot;-&quot;??_);_(@_)"/>
    <numFmt numFmtId="173" formatCode="_(* #,##0.00000_);_(* \(#,##0.00000\);_(* &quot;-&quot;??_);_(@_)"/>
    <numFmt numFmtId="174" formatCode="_(* #,##0.0_);_(* \(#,##0.0\);_(* &quot;-&quot;??_);_(@_)"/>
    <numFmt numFmtId="175" formatCode="_(* #,##0.00_);_(* \(#,##0.00\);_(* &quot;-&quot;??_);_(@_)"/>
    <numFmt numFmtId="176" formatCode="_(* #,##0.0000_);_(* \(#,##0.0000\);_(* &quot;-&quot;??_);_(@_)"/>
    <numFmt numFmtId="177" formatCode="_-* #,##0.00000_р_._-;\-* #,##0.00000_р_._-;_-* &quot;-&quot;?_р_._-;_-@_-"/>
    <numFmt numFmtId="178" formatCode="_-* #,##0.00000_р_._-;\-* #,##0.00000_р_._-;_-* &quot;-&quot;?????_р_._-;_-@_-"/>
    <numFmt numFmtId="179" formatCode="_-* #,##0.0_р_._-;\-* #,##0.0_р_._-;_-* &quot;-&quot;?_р_._-;_-@_-"/>
    <numFmt numFmtId="180" formatCode="#,##0.0"/>
    <numFmt numFmtId="181" formatCode="0.0%"/>
    <numFmt numFmtId="182" formatCode="0.0"/>
    <numFmt numFmtId="183" formatCode="#,##0.000"/>
    <numFmt numFmtId="184" formatCode="0.000"/>
    <numFmt numFmtId="185" formatCode="#,##0.0000"/>
    <numFmt numFmtId="186" formatCode="_-* #,##0.0_р_._-;\-* #,##0.0_р_._-;_-* &quot;-&quot;??_р_.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#,##0.00000"/>
    <numFmt numFmtId="195" formatCode="#,##0.000000"/>
    <numFmt numFmtId="196" formatCode="_(* #,##0_);_(* \(#,##0\);_(* &quot;-&quot;??_);_(@_)"/>
    <numFmt numFmtId="197" formatCode="0.00000"/>
    <numFmt numFmtId="198" formatCode="0.0000"/>
    <numFmt numFmtId="199" formatCode="_-* #,##0.00000_р_._-;\-* #,##0.00000_р_._-;_-* &quot;-&quot;??_р_._-;_-@_-"/>
    <numFmt numFmtId="200" formatCode="_-* #,##0.000_р_._-;\-* #,##0.000_р_._-;_-* &quot;-&quot;??_р_._-;_-@_-"/>
    <numFmt numFmtId="201" formatCode="_-* #,##0.0000_р_._-;\-* #,##0.0000_р_._-;_-* &quot;-&quot;??_р_._-;_-@_-"/>
    <numFmt numFmtId="202" formatCode="0.000000000"/>
    <numFmt numFmtId="203" formatCode="_-* #,##0_р_._-;\-* #,##0_р_._-;_-* &quot;-&quot;??_р_._-;_-@_-"/>
    <numFmt numFmtId="204" formatCode="_(* #,##0.000000_);_(* \(#,##0.000000\);_(* &quot;-&quot;??_);_(@_)"/>
    <numFmt numFmtId="205" formatCode="_-* #,##0.00_р_._-;\-* #,##0.00_р_._-;_-* &quot;-&quot;?_р_._-;_-@_-"/>
    <numFmt numFmtId="206" formatCode="_-* #,##0.000_р_._-;\-* #,##0.000_р_._-;_-* &quot;-&quot;?_р_._-;_-@_-"/>
    <numFmt numFmtId="207" formatCode="_-* #,##0.0000_р_._-;\-* #,##0.0000_р_._-;_-* &quot;-&quot;?_р_._-;_-@_-"/>
    <numFmt numFmtId="208" formatCode="_-* #,##0.000_р_._-;\-* #,##0.000_р_._-;_-* &quot;-&quot;???_р_._-;_-@_-"/>
    <numFmt numFmtId="209" formatCode="0.000000"/>
    <numFmt numFmtId="210" formatCode="_-* #,##0.000000_р_._-;\-* #,##0.000000_р_._-;_-* &quot;-&quot;??_р_._-;_-@_-"/>
    <numFmt numFmtId="211" formatCode="_-* #,##0.0000_р_._-;\-* #,##0.0000_р_._-;_-* &quot;-&quot;????_р_._-;_-@_-"/>
    <numFmt numFmtId="212" formatCode="_-* #,##0.000000_р_._-;\-* #,##0.000000_р_._-;_-* &quot;-&quot;?_р_._-;_-@_-"/>
    <numFmt numFmtId="213" formatCode="_(* #,##0.0000000_);_(* \(#,##0.0000000\);_(* &quot;-&quot;??_);_(@_)"/>
    <numFmt numFmtId="214" formatCode="?"/>
    <numFmt numFmtId="215" formatCode="#,##0.000_ ;\-#,##0.000\ 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#,##0.0_ ;\-#,##0.0\ "/>
    <numFmt numFmtId="221" formatCode="#,##0.0000000"/>
    <numFmt numFmtId="222" formatCode="#,##0.00000000"/>
    <numFmt numFmtId="223" formatCode="[$-FC19]d\ mmmm\ yyyy\ &quot;г.&quot;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" fontId="6" fillId="0" borderId="1" applyNumberFormat="0" applyProtection="0">
      <alignment horizontal="right" vertical="center"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6" fillId="30" borderId="0">
      <alignment/>
      <protection/>
    </xf>
    <xf numFmtId="0" fontId="6" fillId="3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2" fillId="0" borderId="10" applyNumberFormat="0" applyFill="0" applyAlignment="0" applyProtection="0"/>
    <xf numFmtId="0" fontId="3" fillId="0" borderId="0">
      <alignment/>
      <protection/>
    </xf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207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180" fontId="11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9" fillId="34" borderId="0" xfId="0" applyNumberFormat="1" applyFont="1" applyFill="1" applyAlignment="1">
      <alignment horizontal="right" vertical="center"/>
    </xf>
    <xf numFmtId="180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0" fontId="13" fillId="0" borderId="12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left" wrapText="1"/>
    </xf>
    <xf numFmtId="180" fontId="13" fillId="0" borderId="11" xfId="0" applyNumberFormat="1" applyFont="1" applyFill="1" applyBorder="1" applyAlignment="1">
      <alignment horizontal="center"/>
    </xf>
    <xf numFmtId="181" fontId="13" fillId="0" borderId="11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4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wrapText="1"/>
    </xf>
    <xf numFmtId="180" fontId="12" fillId="0" borderId="11" xfId="0" applyNumberFormat="1" applyFont="1" applyFill="1" applyBorder="1" applyAlignment="1">
      <alignment horizontal="center" wrapText="1"/>
    </xf>
    <xf numFmtId="180" fontId="12" fillId="0" borderId="11" xfId="0" applyNumberFormat="1" applyFont="1" applyFill="1" applyBorder="1" applyAlignment="1">
      <alignment horizontal="center"/>
    </xf>
    <xf numFmtId="181" fontId="12" fillId="0" borderId="11" xfId="0" applyNumberFormat="1" applyFont="1" applyFill="1" applyBorder="1" applyAlignment="1">
      <alignment horizontal="center" wrapText="1"/>
    </xf>
    <xf numFmtId="0" fontId="12" fillId="0" borderId="11" xfId="0" applyNumberFormat="1" applyFont="1" applyFill="1" applyBorder="1" applyAlignment="1">
      <alignment wrapText="1"/>
    </xf>
    <xf numFmtId="0" fontId="15" fillId="0" borderId="11" xfId="0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wrapText="1"/>
    </xf>
    <xf numFmtId="180" fontId="13" fillId="0" borderId="13" xfId="0" applyNumberFormat="1" applyFont="1" applyFill="1" applyBorder="1" applyAlignment="1">
      <alignment horizontal="center" wrapText="1"/>
    </xf>
    <xf numFmtId="180" fontId="15" fillId="0" borderId="12" xfId="0" applyNumberFormat="1" applyFont="1" applyFill="1" applyBorder="1" applyAlignment="1">
      <alignment horizontal="center"/>
    </xf>
    <xf numFmtId="180" fontId="12" fillId="0" borderId="13" xfId="0" applyNumberFormat="1" applyFont="1" applyFill="1" applyBorder="1" applyAlignment="1">
      <alignment horizontal="center" wrapText="1"/>
    </xf>
    <xf numFmtId="180" fontId="14" fillId="0" borderId="12" xfId="0" applyNumberFormat="1" applyFont="1" applyFill="1" applyBorder="1" applyAlignment="1">
      <alignment horizontal="center"/>
    </xf>
    <xf numFmtId="180" fontId="12" fillId="0" borderId="12" xfId="0" applyNumberFormat="1" applyFont="1" applyFill="1" applyBorder="1" applyAlignment="1">
      <alignment horizontal="center"/>
    </xf>
    <xf numFmtId="180" fontId="13" fillId="0" borderId="12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wrapText="1"/>
    </xf>
    <xf numFmtId="180" fontId="15" fillId="0" borderId="11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wrapText="1"/>
    </xf>
    <xf numFmtId="180" fontId="12" fillId="0" borderId="12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180" fontId="10" fillId="0" borderId="11" xfId="0" applyNumberFormat="1" applyFont="1" applyFill="1" applyBorder="1" applyAlignment="1">
      <alignment horizontal="center"/>
    </xf>
    <xf numFmtId="181" fontId="10" fillId="0" borderId="11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180" fontId="12" fillId="0" borderId="0" xfId="0" applyNumberFormat="1" applyFont="1" applyFill="1" applyAlignment="1">
      <alignment/>
    </xf>
    <xf numFmtId="0" fontId="14" fillId="0" borderId="11" xfId="0" applyFont="1" applyFill="1" applyBorder="1" applyAlignment="1">
      <alignment/>
    </xf>
    <xf numFmtId="180" fontId="12" fillId="0" borderId="0" xfId="0" applyNumberFormat="1" applyFont="1" applyFill="1" applyAlignment="1">
      <alignment horizontal="left" vertical="center"/>
    </xf>
    <xf numFmtId="180" fontId="12" fillId="34" borderId="11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Alignment="1">
      <alignment horizontal="left" vertical="center"/>
    </xf>
    <xf numFmtId="180" fontId="13" fillId="0" borderId="0" xfId="0" applyNumberFormat="1" applyFont="1" applyFill="1" applyAlignment="1">
      <alignment/>
    </xf>
    <xf numFmtId="0" fontId="13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top" wrapText="1"/>
    </xf>
    <xf numFmtId="0" fontId="13" fillId="34" borderId="11" xfId="0" applyNumberFormat="1" applyFont="1" applyFill="1" applyBorder="1" applyAlignment="1">
      <alignment horizontal="center" vertical="top" wrapText="1"/>
    </xf>
    <xf numFmtId="49" fontId="13" fillId="34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" fontId="13" fillId="34" borderId="11" xfId="0" applyNumberFormat="1" applyFont="1" applyFill="1" applyBorder="1" applyAlignment="1">
      <alignment horizontal="center" vertical="center" wrapText="1"/>
    </xf>
    <xf numFmtId="0" fontId="13" fillId="34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49" fontId="13" fillId="34" borderId="11" xfId="0" applyNumberFormat="1" applyFont="1" applyFill="1" applyBorder="1" applyAlignment="1">
      <alignment vertical="center" wrapText="1"/>
    </xf>
    <xf numFmtId="49" fontId="12" fillId="34" borderId="11" xfId="0" applyNumberFormat="1" applyFont="1" applyFill="1" applyBorder="1" applyAlignment="1">
      <alignment horizontal="center" vertical="top" wrapText="1"/>
    </xf>
    <xf numFmtId="49" fontId="13" fillId="0" borderId="18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right" vertical="center" wrapText="1"/>
    </xf>
    <xf numFmtId="0" fontId="55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3" fillId="0" borderId="11" xfId="54" applyNumberFormat="1" applyFont="1" applyFill="1" applyBorder="1" applyAlignment="1">
      <alignment horizontal="center" vertical="center" wrapText="1"/>
      <protection/>
    </xf>
    <xf numFmtId="4" fontId="13" fillId="0" borderId="11" xfId="54" applyNumberFormat="1" applyFont="1" applyFill="1" applyBorder="1" applyAlignment="1">
      <alignment horizontal="center" vertical="center"/>
      <protection/>
    </xf>
    <xf numFmtId="49" fontId="13" fillId="0" borderId="11" xfId="54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vertical="center" wrapText="1"/>
    </xf>
    <xf numFmtId="4" fontId="12" fillId="0" borderId="0" xfId="0" applyNumberFormat="1" applyFont="1" applyFill="1" applyAlignment="1">
      <alignment vertical="center"/>
    </xf>
    <xf numFmtId="4" fontId="12" fillId="34" borderId="0" xfId="0" applyNumberFormat="1" applyFont="1" applyFill="1" applyAlignment="1">
      <alignment horizontal="right" vertical="center"/>
    </xf>
    <xf numFmtId="49" fontId="13" fillId="0" borderId="15" xfId="54" applyNumberFormat="1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/>
    </xf>
    <xf numFmtId="180" fontId="13" fillId="34" borderId="11" xfId="0" applyNumberFormat="1" applyFont="1" applyFill="1" applyBorder="1" applyAlignment="1">
      <alignment horizontal="right" wrapText="1"/>
    </xf>
    <xf numFmtId="181" fontId="13" fillId="0" borderId="11" xfId="0" applyNumberFormat="1" applyFont="1" applyFill="1" applyBorder="1" applyAlignment="1">
      <alignment/>
    </xf>
    <xf numFmtId="180" fontId="12" fillId="34" borderId="11" xfId="0" applyNumberFormat="1" applyFont="1" applyFill="1" applyBorder="1" applyAlignment="1">
      <alignment horizontal="right" wrapText="1"/>
    </xf>
    <xf numFmtId="181" fontId="12" fillId="0" borderId="11" xfId="0" applyNumberFormat="1" applyFont="1" applyFill="1" applyBorder="1" applyAlignment="1">
      <alignment/>
    </xf>
    <xf numFmtId="180" fontId="12" fillId="34" borderId="11" xfId="54" applyNumberFormat="1" applyFont="1" applyFill="1" applyBorder="1" applyAlignment="1">
      <alignment horizontal="right" wrapText="1"/>
      <protection/>
    </xf>
    <xf numFmtId="180" fontId="12" fillId="0" borderId="11" xfId="0" applyNumberFormat="1" applyFont="1" applyFill="1" applyBorder="1" applyAlignment="1">
      <alignment horizontal="right" wrapText="1"/>
    </xf>
    <xf numFmtId="181" fontId="13" fillId="34" borderId="11" xfId="0" applyNumberFormat="1" applyFont="1" applyFill="1" applyBorder="1" applyAlignment="1">
      <alignment/>
    </xf>
    <xf numFmtId="181" fontId="12" fillId="34" borderId="11" xfId="0" applyNumberFormat="1" applyFont="1" applyFill="1" applyBorder="1" applyAlignment="1">
      <alignment/>
    </xf>
    <xf numFmtId="180" fontId="13" fillId="0" borderId="11" xfId="0" applyNumberFormat="1" applyFont="1" applyFill="1" applyBorder="1" applyAlignment="1">
      <alignment horizontal="right" wrapText="1"/>
    </xf>
    <xf numFmtId="0" fontId="13" fillId="35" borderId="11" xfId="0" applyFont="1" applyFill="1" applyBorder="1" applyAlignment="1">
      <alignment horizontal="center" vertical="top"/>
    </xf>
    <xf numFmtId="0" fontId="17" fillId="35" borderId="11" xfId="0" applyFont="1" applyFill="1" applyBorder="1" applyAlignment="1">
      <alignment vertical="top"/>
    </xf>
    <xf numFmtId="0" fontId="13" fillId="35" borderId="11" xfId="0" applyFont="1" applyFill="1" applyBorder="1" applyAlignment="1">
      <alignment vertical="top" wrapText="1"/>
    </xf>
    <xf numFmtId="0" fontId="12" fillId="35" borderId="11" xfId="0" applyFont="1" applyFill="1" applyBorder="1" applyAlignment="1">
      <alignment horizontal="center" vertical="top"/>
    </xf>
    <xf numFmtId="0" fontId="12" fillId="35" borderId="11" xfId="0" applyFont="1" applyFill="1" applyBorder="1" applyAlignment="1">
      <alignment vertical="top" wrapText="1"/>
    </xf>
    <xf numFmtId="0" fontId="12" fillId="0" borderId="11" xfId="0" applyFont="1" applyBorder="1" applyAlignment="1">
      <alignment horizontal="center"/>
    </xf>
    <xf numFmtId="0" fontId="12" fillId="35" borderId="11" xfId="0" applyFont="1" applyFill="1" applyBorder="1" applyAlignment="1">
      <alignment vertical="top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horizontal="center" vertical="top"/>
    </xf>
    <xf numFmtId="0" fontId="12" fillId="35" borderId="11" xfId="0" applyFont="1" applyFill="1" applyBorder="1" applyAlignment="1">
      <alignment wrapText="1"/>
    </xf>
    <xf numFmtId="49" fontId="13" fillId="35" borderId="11" xfId="0" applyNumberFormat="1" applyFont="1" applyFill="1" applyBorder="1" applyAlignment="1">
      <alignment horizontal="center" vertical="top"/>
    </xf>
    <xf numFmtId="0" fontId="13" fillId="35" borderId="11" xfId="0" applyFont="1" applyFill="1" applyBorder="1" applyAlignment="1">
      <alignment vertical="top"/>
    </xf>
    <xf numFmtId="0" fontId="12" fillId="35" borderId="11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right"/>
    </xf>
    <xf numFmtId="0" fontId="13" fillId="35" borderId="11" xfId="0" applyFont="1" applyFill="1" applyBorder="1" applyAlignment="1">
      <alignment horizontal="right"/>
    </xf>
    <xf numFmtId="180" fontId="12" fillId="35" borderId="11" xfId="0" applyNumberFormat="1" applyFont="1" applyFill="1" applyBorder="1" applyAlignment="1">
      <alignment horizontal="right"/>
    </xf>
    <xf numFmtId="180" fontId="13" fillId="35" borderId="11" xfId="0" applyNumberFormat="1" applyFont="1" applyFill="1" applyBorder="1" applyAlignment="1">
      <alignment horizontal="right"/>
    </xf>
    <xf numFmtId="49" fontId="18" fillId="35" borderId="11" xfId="0" applyNumberFormat="1" applyFont="1" applyFill="1" applyBorder="1" applyAlignment="1">
      <alignment vertical="top"/>
    </xf>
    <xf numFmtId="0" fontId="18" fillId="35" borderId="11" xfId="0" applyFont="1" applyFill="1" applyBorder="1" applyAlignment="1">
      <alignment vertical="top"/>
    </xf>
    <xf numFmtId="0" fontId="56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justify" wrapText="1"/>
    </xf>
    <xf numFmtId="180" fontId="12" fillId="34" borderId="11" xfId="0" applyNumberFormat="1" applyFont="1" applyFill="1" applyBorder="1" applyAlignment="1">
      <alignment horizontal="center" wrapText="1"/>
    </xf>
    <xf numFmtId="180" fontId="12" fillId="34" borderId="11" xfId="61" applyNumberFormat="1" applyFont="1" applyFill="1" applyBorder="1" applyAlignment="1">
      <alignment horizontal="center" wrapText="1"/>
      <protection/>
    </xf>
    <xf numFmtId="0" fontId="13" fillId="35" borderId="11" xfId="0" applyFont="1" applyFill="1" applyBorder="1" applyAlignment="1">
      <alignment horizontal="center"/>
    </xf>
    <xf numFmtId="180" fontId="12" fillId="0" borderId="11" xfId="0" applyNumberFormat="1" applyFont="1" applyBorder="1" applyAlignment="1">
      <alignment horizontal="center"/>
    </xf>
    <xf numFmtId="180" fontId="12" fillId="35" borderId="11" xfId="0" applyNumberFormat="1" applyFont="1" applyFill="1" applyBorder="1" applyAlignment="1">
      <alignment horizontal="center"/>
    </xf>
    <xf numFmtId="181" fontId="12" fillId="0" borderId="11" xfId="0" applyNumberFormat="1" applyFont="1" applyBorder="1" applyAlignment="1">
      <alignment horizontal="center" vertical="center" wrapText="1"/>
    </xf>
    <xf numFmtId="181" fontId="13" fillId="0" borderId="11" xfId="0" applyNumberFormat="1" applyFont="1" applyBorder="1" applyAlignment="1">
      <alignment horizontal="center" vertical="center" wrapText="1"/>
    </xf>
    <xf numFmtId="181" fontId="12" fillId="0" borderId="11" xfId="0" applyNumberFormat="1" applyFont="1" applyBorder="1" applyAlignment="1">
      <alignment horizontal="center"/>
    </xf>
    <xf numFmtId="180" fontId="13" fillId="0" borderId="11" xfId="0" applyNumberFormat="1" applyFont="1" applyBorder="1" applyAlignment="1">
      <alignment horizontal="center"/>
    </xf>
    <xf numFmtId="181" fontId="13" fillId="0" borderId="11" xfId="0" applyNumberFormat="1" applyFont="1" applyBorder="1" applyAlignment="1">
      <alignment horizontal="center"/>
    </xf>
    <xf numFmtId="180" fontId="13" fillId="34" borderId="1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2" fillId="0" borderId="11" xfId="0" applyNumberFormat="1" applyFont="1" applyBorder="1" applyAlignment="1" applyProtection="1">
      <alignment horizontal="left" vertical="center" wrapText="1"/>
      <protection/>
    </xf>
    <xf numFmtId="49" fontId="12" fillId="0" borderId="11" xfId="0" applyNumberFormat="1" applyFont="1" applyBorder="1" applyAlignment="1" applyProtection="1">
      <alignment horizontal="center" wrapText="1"/>
      <protection/>
    </xf>
    <xf numFmtId="0" fontId="13" fillId="0" borderId="1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9" xfId="54" applyNumberFormat="1" applyFont="1" applyFill="1" applyBorder="1" applyAlignment="1">
      <alignment horizontal="center" vertical="center" wrapText="1"/>
      <protection/>
    </xf>
    <xf numFmtId="4" fontId="13" fillId="0" borderId="19" xfId="54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wrapText="1"/>
    </xf>
    <xf numFmtId="0" fontId="12" fillId="0" borderId="16" xfId="0" applyFont="1" applyBorder="1" applyAlignment="1">
      <alignment wrapText="1"/>
    </xf>
    <xf numFmtId="0" fontId="13" fillId="34" borderId="11" xfId="0" applyFont="1" applyFill="1" applyBorder="1" applyAlignment="1">
      <alignment horizontal="left" wrapText="1"/>
    </xf>
    <xf numFmtId="0" fontId="12" fillId="34" borderId="11" xfId="0" applyFont="1" applyFill="1" applyBorder="1" applyAlignment="1">
      <alignment horizontal="left" wrapText="1"/>
    </xf>
    <xf numFmtId="0" fontId="12" fillId="34" borderId="11" xfId="60" applyNumberFormat="1" applyFont="1" applyFill="1" applyBorder="1" applyAlignment="1">
      <alignment horizontal="left" wrapText="1"/>
      <protection/>
    </xf>
    <xf numFmtId="0" fontId="13" fillId="34" borderId="11" xfId="60" applyNumberFormat="1" applyFont="1" applyFill="1" applyBorder="1" applyAlignment="1">
      <alignment horizontal="left" wrapText="1"/>
      <protection/>
    </xf>
    <xf numFmtId="0" fontId="13" fillId="0" borderId="11" xfId="54" applyNumberFormat="1" applyFont="1" applyFill="1" applyBorder="1" applyAlignment="1">
      <alignment horizontal="center" vertical="center"/>
      <protection/>
    </xf>
    <xf numFmtId="0" fontId="13" fillId="0" borderId="11" xfId="0" applyFont="1" applyBorder="1" applyAlignment="1">
      <alignment horizontal="justify" wrapText="1"/>
    </xf>
    <xf numFmtId="180" fontId="13" fillId="0" borderId="11" xfId="0" applyNumberFormat="1" applyFont="1" applyBorder="1" applyAlignment="1">
      <alignment horizontal="center" wrapText="1"/>
    </xf>
    <xf numFmtId="180" fontId="13" fillId="35" borderId="11" xfId="0" applyNumberFormat="1" applyFont="1" applyFill="1" applyBorder="1" applyAlignment="1">
      <alignment horizontal="center" wrapText="1"/>
    </xf>
    <xf numFmtId="181" fontId="13" fillId="35" borderId="11" xfId="0" applyNumberFormat="1" applyFont="1" applyFill="1" applyBorder="1" applyAlignment="1">
      <alignment horizontal="center" wrapText="1"/>
    </xf>
    <xf numFmtId="180" fontId="12" fillId="0" borderId="11" xfId="0" applyNumberFormat="1" applyFont="1" applyBorder="1" applyAlignment="1">
      <alignment horizontal="center" wrapText="1"/>
    </xf>
    <xf numFmtId="181" fontId="12" fillId="35" borderId="11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justify"/>
    </xf>
    <xf numFmtId="180" fontId="17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34" borderId="0" xfId="58" applyFont="1" applyFill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49" fontId="13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 vertical="top"/>
    </xf>
    <xf numFmtId="0" fontId="13" fillId="0" borderId="0" xfId="0" applyFont="1" applyFill="1" applyAlignment="1">
      <alignment vertical="center"/>
    </xf>
    <xf numFmtId="180" fontId="13" fillId="0" borderId="11" xfId="0" applyNumberFormat="1" applyFont="1" applyFill="1" applyBorder="1" applyAlignment="1">
      <alignment/>
    </xf>
    <xf numFmtId="0" fontId="13" fillId="35" borderId="11" xfId="0" applyFont="1" applyFill="1" applyBorder="1" applyAlignment="1">
      <alignment wrapText="1"/>
    </xf>
    <xf numFmtId="0" fontId="13" fillId="0" borderId="11" xfId="0" applyFont="1" applyBorder="1" applyAlignment="1">
      <alignment horizontal="center" vertical="center"/>
    </xf>
    <xf numFmtId="0" fontId="13" fillId="35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3" fillId="0" borderId="0" xfId="0" applyFont="1" applyFill="1" applyAlignment="1">
      <alignment wrapText="1"/>
    </xf>
    <xf numFmtId="180" fontId="10" fillId="0" borderId="12" xfId="0" applyNumberFormat="1" applyFont="1" applyFill="1" applyBorder="1" applyAlignment="1">
      <alignment horizontal="center"/>
    </xf>
    <xf numFmtId="0" fontId="57" fillId="0" borderId="0" xfId="0" applyFont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wrapText="1"/>
    </xf>
    <xf numFmtId="186" fontId="57" fillId="34" borderId="11" xfId="71" applyNumberFormat="1" applyFont="1" applyFill="1" applyBorder="1" applyAlignment="1">
      <alignment horizontal="center"/>
    </xf>
    <xf numFmtId="0" fontId="57" fillId="0" borderId="11" xfId="0" applyFont="1" applyBorder="1" applyAlignment="1">
      <alignment wrapText="1"/>
    </xf>
    <xf numFmtId="0" fontId="58" fillId="0" borderId="14" xfId="0" applyFont="1" applyBorder="1" applyAlignment="1">
      <alignment wrapText="1"/>
    </xf>
    <xf numFmtId="186" fontId="58" fillId="34" borderId="11" xfId="71" applyNumberFormat="1" applyFont="1" applyFill="1" applyBorder="1" applyAlignment="1">
      <alignment/>
    </xf>
    <xf numFmtId="186" fontId="57" fillId="34" borderId="11" xfId="71" applyNumberFormat="1" applyFont="1" applyFill="1" applyBorder="1" applyAlignment="1">
      <alignment/>
    </xf>
    <xf numFmtId="0" fontId="58" fillId="0" borderId="11" xfId="0" applyFont="1" applyBorder="1" applyAlignment="1">
      <alignment wrapText="1"/>
    </xf>
    <xf numFmtId="0" fontId="15" fillId="0" borderId="0" xfId="0" applyFont="1" applyFill="1" applyAlignment="1">
      <alignment horizontal="center" wrapText="1"/>
    </xf>
    <xf numFmtId="0" fontId="15" fillId="0" borderId="11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13" fillId="35" borderId="11" xfId="0" applyFont="1" applyFill="1" applyBorder="1" applyAlignment="1">
      <alignment horizontal="left" vertical="top"/>
    </xf>
    <xf numFmtId="4" fontId="13" fillId="0" borderId="19" xfId="54" applyNumberFormat="1" applyFont="1" applyFill="1" applyBorder="1" applyAlignment="1">
      <alignment horizontal="center" vertical="center" wrapText="1"/>
      <protection/>
    </xf>
    <xf numFmtId="4" fontId="13" fillId="0" borderId="15" xfId="54" applyNumberFormat="1" applyFont="1" applyFill="1" applyBorder="1" applyAlignment="1">
      <alignment horizontal="center" vertical="center" wrapText="1"/>
      <protection/>
    </xf>
    <xf numFmtId="0" fontId="13" fillId="34" borderId="0" xfId="58" applyFont="1" applyFill="1" applyBorder="1" applyAlignment="1">
      <alignment horizontal="center" vertical="center" wrapText="1"/>
      <protection/>
    </xf>
    <xf numFmtId="0" fontId="13" fillId="0" borderId="19" xfId="54" applyNumberFormat="1" applyFont="1" applyFill="1" applyBorder="1" applyAlignment="1">
      <alignment horizontal="center" vertical="center" wrapText="1"/>
      <protection/>
    </xf>
    <xf numFmtId="0" fontId="13" fillId="0" borderId="15" xfId="54" applyNumberFormat="1" applyFont="1" applyFill="1" applyBorder="1" applyAlignment="1">
      <alignment horizontal="center" vertical="center" wrapText="1"/>
      <protection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60" fillId="0" borderId="0" xfId="0" applyFont="1" applyAlignment="1">
      <alignment wrapText="1"/>
    </xf>
    <xf numFmtId="0" fontId="12" fillId="0" borderId="0" xfId="0" applyFont="1" applyBorder="1" applyAlignment="1">
      <alignment horizontal="center"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APBEXstdDat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2" xfId="54"/>
    <cellStyle name="Обычный 13" xfId="55"/>
    <cellStyle name="Обычный 2" xfId="56"/>
    <cellStyle name="Обычный 3" xfId="57"/>
    <cellStyle name="Обычный 4" xfId="58"/>
    <cellStyle name="Обычный 5" xfId="59"/>
    <cellStyle name="Обычный 9" xfId="60"/>
    <cellStyle name="Обычный_прил.3,5,7  к реш.  Расходы 2009-201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50"/>
  <sheetViews>
    <sheetView view="pageLayout" workbookViewId="0" topLeftCell="F1">
      <selection activeCell="H4" sqref="H4"/>
    </sheetView>
  </sheetViews>
  <sheetFormatPr defaultColWidth="9.00390625" defaultRowHeight="12.75"/>
  <cols>
    <col min="1" max="1" width="17.375" style="20" customWidth="1"/>
    <col min="2" max="2" width="23.625" style="20" customWidth="1"/>
    <col min="3" max="3" width="81.75390625" style="20" customWidth="1"/>
    <col min="4" max="4" width="20.25390625" style="21" customWidth="1"/>
    <col min="5" max="5" width="5.375" style="20" customWidth="1"/>
    <col min="6" max="6" width="17.125" style="20" customWidth="1"/>
    <col min="7" max="16384" width="9.125" style="20" customWidth="1"/>
  </cols>
  <sheetData>
    <row r="1" spans="1:4" ht="15.75">
      <c r="A1" s="53"/>
      <c r="B1" s="53"/>
      <c r="D1" s="7" t="s">
        <v>131</v>
      </c>
    </row>
    <row r="2" spans="1:4" ht="15.75">
      <c r="A2" s="53"/>
      <c r="B2" s="53"/>
      <c r="D2" s="7" t="s">
        <v>57</v>
      </c>
    </row>
    <row r="3" spans="1:4" ht="15.75">
      <c r="A3" s="53"/>
      <c r="B3" s="53"/>
      <c r="D3" s="7" t="s">
        <v>58</v>
      </c>
    </row>
    <row r="4" spans="1:4" ht="15.75">
      <c r="A4" s="53"/>
      <c r="B4" s="53"/>
      <c r="D4" s="7" t="s">
        <v>314</v>
      </c>
    </row>
    <row r="5" spans="1:4" ht="15.75">
      <c r="A5" s="53"/>
      <c r="B5" s="53"/>
      <c r="D5" s="7"/>
    </row>
    <row r="6" spans="1:4" ht="30.75" customHeight="1">
      <c r="A6" s="186" t="s">
        <v>306</v>
      </c>
      <c r="B6" s="186"/>
      <c r="C6" s="186"/>
      <c r="D6" s="186"/>
    </row>
    <row r="7" spans="1:4" ht="15.75">
      <c r="A7" s="54"/>
      <c r="B7" s="54"/>
      <c r="C7" s="54"/>
      <c r="D7" s="52"/>
    </row>
    <row r="8" spans="1:4" ht="15.75">
      <c r="A8" s="53"/>
      <c r="B8" s="53"/>
      <c r="C8" s="53"/>
      <c r="D8" s="21" t="s">
        <v>1</v>
      </c>
    </row>
    <row r="9" spans="1:4" ht="15.75">
      <c r="A9" s="187" t="s">
        <v>132</v>
      </c>
      <c r="B9" s="187"/>
      <c r="C9" s="188" t="s">
        <v>72</v>
      </c>
      <c r="D9" s="190" t="s">
        <v>73</v>
      </c>
    </row>
    <row r="10" spans="1:4" ht="63">
      <c r="A10" s="55" t="s">
        <v>133</v>
      </c>
      <c r="B10" s="55" t="s">
        <v>327</v>
      </c>
      <c r="C10" s="189"/>
      <c r="D10" s="190"/>
    </row>
    <row r="11" spans="1:4" ht="15.75">
      <c r="A11" s="55">
        <v>1</v>
      </c>
      <c r="B11" s="55">
        <v>2</v>
      </c>
      <c r="C11" s="67">
        <v>3</v>
      </c>
      <c r="D11" s="14">
        <v>4</v>
      </c>
    </row>
    <row r="12" spans="1:4" ht="24.75" customHeight="1">
      <c r="A12" s="56" t="s">
        <v>16</v>
      </c>
      <c r="B12" s="36"/>
      <c r="C12" s="45" t="s">
        <v>134</v>
      </c>
      <c r="D12" s="27">
        <f>D13+D14+D15+D16</f>
        <v>235.60000000000002</v>
      </c>
    </row>
    <row r="13" spans="1:4" ht="63">
      <c r="A13" s="57" t="s">
        <v>16</v>
      </c>
      <c r="B13" s="30" t="s">
        <v>90</v>
      </c>
      <c r="C13" s="31" t="s">
        <v>91</v>
      </c>
      <c r="D13" s="33">
        <v>105</v>
      </c>
    </row>
    <row r="14" spans="1:4" ht="78.75">
      <c r="A14" s="57" t="s">
        <v>16</v>
      </c>
      <c r="B14" s="30" t="s">
        <v>92</v>
      </c>
      <c r="C14" s="31" t="s">
        <v>93</v>
      </c>
      <c r="D14" s="33">
        <v>1</v>
      </c>
    </row>
    <row r="15" spans="1:4" ht="63">
      <c r="A15" s="57" t="s">
        <v>16</v>
      </c>
      <c r="B15" s="30" t="s">
        <v>94</v>
      </c>
      <c r="C15" s="31" t="s">
        <v>95</v>
      </c>
      <c r="D15" s="33">
        <v>153.1</v>
      </c>
    </row>
    <row r="16" spans="1:4" ht="63">
      <c r="A16" s="57" t="s">
        <v>16</v>
      </c>
      <c r="B16" s="30" t="s">
        <v>96</v>
      </c>
      <c r="C16" s="31" t="s">
        <v>97</v>
      </c>
      <c r="D16" s="33">
        <v>-23.5</v>
      </c>
    </row>
    <row r="17" spans="1:4" ht="18.75" customHeight="1">
      <c r="A17" s="36">
        <v>182</v>
      </c>
      <c r="B17" s="36"/>
      <c r="C17" s="45" t="s">
        <v>135</v>
      </c>
      <c r="D17" s="27">
        <f>D18+D21+D22+D23+D24+D25+D27+D19+D20+D26</f>
        <v>705.4000000000001</v>
      </c>
    </row>
    <row r="18" spans="1:4" ht="94.5">
      <c r="A18" s="30">
        <v>182</v>
      </c>
      <c r="B18" s="30" t="s">
        <v>83</v>
      </c>
      <c r="C18" s="31" t="s">
        <v>84</v>
      </c>
      <c r="D18" s="33">
        <v>390.3</v>
      </c>
    </row>
    <row r="19" spans="1:4" ht="47.25">
      <c r="A19" s="30">
        <v>182</v>
      </c>
      <c r="B19" s="30" t="s">
        <v>173</v>
      </c>
      <c r="C19" s="35" t="s">
        <v>174</v>
      </c>
      <c r="D19" s="33">
        <v>0.1</v>
      </c>
    </row>
    <row r="20" spans="1:4" ht="47.25">
      <c r="A20" s="30">
        <v>182</v>
      </c>
      <c r="B20" s="30" t="s">
        <v>173</v>
      </c>
      <c r="C20" s="35" t="s">
        <v>174</v>
      </c>
      <c r="D20" s="33">
        <v>0.1</v>
      </c>
    </row>
    <row r="21" spans="1:4" ht="63">
      <c r="A21" s="30">
        <v>182</v>
      </c>
      <c r="B21" s="30" t="s">
        <v>145</v>
      </c>
      <c r="C21" s="31" t="s">
        <v>146</v>
      </c>
      <c r="D21" s="33">
        <v>1.4</v>
      </c>
    </row>
    <row r="22" spans="1:4" ht="31.5">
      <c r="A22" s="30">
        <v>182</v>
      </c>
      <c r="B22" s="30" t="s">
        <v>102</v>
      </c>
      <c r="C22" s="31" t="s">
        <v>103</v>
      </c>
      <c r="D22" s="33">
        <v>5.1</v>
      </c>
    </row>
    <row r="23" spans="1:4" ht="31.5">
      <c r="A23" s="30">
        <v>182</v>
      </c>
      <c r="B23" s="30" t="s">
        <v>106</v>
      </c>
      <c r="C23" s="31" t="s">
        <v>107</v>
      </c>
      <c r="D23" s="33">
        <v>278.2</v>
      </c>
    </row>
    <row r="24" spans="1:4" ht="15.75">
      <c r="A24" s="30">
        <v>182</v>
      </c>
      <c r="B24" s="30" t="s">
        <v>108</v>
      </c>
      <c r="C24" s="31" t="s">
        <v>109</v>
      </c>
      <c r="D24" s="33">
        <v>-6.1</v>
      </c>
    </row>
    <row r="25" spans="1:4" ht="64.5" customHeight="1">
      <c r="A25" s="30">
        <v>182</v>
      </c>
      <c r="B25" s="30" t="s">
        <v>147</v>
      </c>
      <c r="C25" s="31" t="s">
        <v>148</v>
      </c>
      <c r="D25" s="33">
        <v>22.7</v>
      </c>
    </row>
    <row r="26" spans="1:4" ht="47.25">
      <c r="A26" s="30">
        <v>182</v>
      </c>
      <c r="B26" s="30" t="s">
        <v>149</v>
      </c>
      <c r="C26" s="31" t="s">
        <v>150</v>
      </c>
      <c r="D26" s="33">
        <v>0.1</v>
      </c>
    </row>
    <row r="27" spans="1:4" ht="63.75" customHeight="1">
      <c r="A27" s="30">
        <v>182</v>
      </c>
      <c r="B27" s="30" t="s">
        <v>151</v>
      </c>
      <c r="C27" s="31" t="s">
        <v>152</v>
      </c>
      <c r="D27" s="33">
        <v>13.5</v>
      </c>
    </row>
    <row r="28" spans="1:4" ht="31.5">
      <c r="A28" s="36">
        <v>622</v>
      </c>
      <c r="B28" s="36"/>
      <c r="C28" s="45" t="s">
        <v>10</v>
      </c>
      <c r="D28" s="27">
        <f>D29+D30+D31+D32+D33+D34</f>
        <v>854.5</v>
      </c>
    </row>
    <row r="29" spans="1:4" ht="63">
      <c r="A29" s="30">
        <v>622</v>
      </c>
      <c r="B29" s="30" t="s">
        <v>154</v>
      </c>
      <c r="C29" s="31" t="s">
        <v>155</v>
      </c>
      <c r="D29" s="33">
        <v>63</v>
      </c>
    </row>
    <row r="30" spans="1:6" ht="21.75" customHeight="1">
      <c r="A30" s="30">
        <v>622</v>
      </c>
      <c r="B30" s="30" t="s">
        <v>156</v>
      </c>
      <c r="C30" s="31" t="s">
        <v>157</v>
      </c>
      <c r="D30" s="33">
        <v>38.5</v>
      </c>
      <c r="F30" s="58"/>
    </row>
    <row r="31" spans="1:4" ht="31.5">
      <c r="A31" s="30">
        <v>622</v>
      </c>
      <c r="B31" s="30" t="s">
        <v>158</v>
      </c>
      <c r="C31" s="31" t="s">
        <v>159</v>
      </c>
      <c r="D31" s="33">
        <v>898.9</v>
      </c>
    </row>
    <row r="32" spans="1:4" ht="31.5">
      <c r="A32" s="30">
        <v>622</v>
      </c>
      <c r="B32" s="30" t="s">
        <v>162</v>
      </c>
      <c r="C32" s="31" t="s">
        <v>163</v>
      </c>
      <c r="D32" s="33">
        <v>22.2</v>
      </c>
    </row>
    <row r="33" spans="1:4" ht="31.5">
      <c r="A33" s="30">
        <v>622</v>
      </c>
      <c r="B33" s="140" t="s">
        <v>160</v>
      </c>
      <c r="C33" s="139" t="s">
        <v>161</v>
      </c>
      <c r="D33" s="33">
        <v>-0.2</v>
      </c>
    </row>
    <row r="34" spans="1:4" ht="18" customHeight="1">
      <c r="A34" s="30">
        <v>622</v>
      </c>
      <c r="B34" s="140" t="s">
        <v>164</v>
      </c>
      <c r="C34" s="139" t="s">
        <v>165</v>
      </c>
      <c r="D34" s="33">
        <v>-167.9</v>
      </c>
    </row>
    <row r="35" spans="1:4" ht="15.75">
      <c r="A35" s="36">
        <v>703</v>
      </c>
      <c r="B35" s="36"/>
      <c r="C35" s="45" t="s">
        <v>166</v>
      </c>
      <c r="D35" s="27">
        <f>D36+D37+D38+D39+D40+D41+D42+D43+D44</f>
        <v>4332.3</v>
      </c>
    </row>
    <row r="36" spans="1:4" ht="63">
      <c r="A36" s="30">
        <v>703</v>
      </c>
      <c r="B36" s="30" t="s">
        <v>153</v>
      </c>
      <c r="C36" s="31" t="s">
        <v>167</v>
      </c>
      <c r="D36" s="33">
        <v>0.2</v>
      </c>
    </row>
    <row r="37" spans="1:4" ht="63">
      <c r="A37" s="30">
        <v>703</v>
      </c>
      <c r="B37" s="30" t="s">
        <v>168</v>
      </c>
      <c r="C37" s="31" t="s">
        <v>155</v>
      </c>
      <c r="D37" s="33">
        <v>97</v>
      </c>
    </row>
    <row r="38" spans="1:4" ht="15.75">
      <c r="A38" s="30">
        <v>703</v>
      </c>
      <c r="B38" s="30" t="s">
        <v>156</v>
      </c>
      <c r="C38" s="31" t="s">
        <v>157</v>
      </c>
      <c r="D38" s="33">
        <v>3.7</v>
      </c>
    </row>
    <row r="39" spans="1:4" ht="31.5">
      <c r="A39" s="30">
        <v>703</v>
      </c>
      <c r="B39" s="30" t="s">
        <v>158</v>
      </c>
      <c r="C39" s="31" t="s">
        <v>159</v>
      </c>
      <c r="D39" s="33">
        <v>2642</v>
      </c>
    </row>
    <row r="40" spans="1:4" ht="62.25" customHeight="1">
      <c r="A40" s="30">
        <v>703</v>
      </c>
      <c r="B40" s="30" t="s">
        <v>169</v>
      </c>
      <c r="C40" s="31" t="s">
        <v>170</v>
      </c>
      <c r="D40" s="33">
        <v>179.3</v>
      </c>
    </row>
    <row r="41" spans="1:4" ht="31.5">
      <c r="A41" s="30">
        <v>622</v>
      </c>
      <c r="B41" s="140" t="s">
        <v>305</v>
      </c>
      <c r="C41" s="139" t="s">
        <v>161</v>
      </c>
      <c r="D41" s="33">
        <v>0.2</v>
      </c>
    </row>
    <row r="42" spans="1:4" ht="31.5">
      <c r="A42" s="30">
        <v>703</v>
      </c>
      <c r="B42" s="30" t="s">
        <v>162</v>
      </c>
      <c r="C42" s="31" t="s">
        <v>163</v>
      </c>
      <c r="D42" s="33">
        <v>59.4</v>
      </c>
    </row>
    <row r="43" spans="1:4" ht="24" customHeight="1">
      <c r="A43" s="30">
        <v>703</v>
      </c>
      <c r="B43" s="30" t="s">
        <v>164</v>
      </c>
      <c r="C43" s="31" t="s">
        <v>165</v>
      </c>
      <c r="D43" s="33">
        <v>1423</v>
      </c>
    </row>
    <row r="44" spans="1:4" ht="49.5" customHeight="1">
      <c r="A44" s="30">
        <v>703</v>
      </c>
      <c r="B44" s="30" t="s">
        <v>171</v>
      </c>
      <c r="C44" s="31" t="s">
        <v>172</v>
      </c>
      <c r="D44" s="33">
        <v>-72.5</v>
      </c>
    </row>
    <row r="45" spans="1:4" ht="24.75" customHeight="1">
      <c r="A45" s="59"/>
      <c r="B45" s="30"/>
      <c r="C45" s="171" t="s">
        <v>130</v>
      </c>
      <c r="D45" s="27">
        <f>D12+D17+D28+D35</f>
        <v>6127.8</v>
      </c>
    </row>
    <row r="47" spans="3:4" ht="15.75">
      <c r="C47" s="58"/>
      <c r="D47" s="22"/>
    </row>
    <row r="48" spans="3:4" ht="15.75">
      <c r="C48" s="58"/>
      <c r="D48" s="22"/>
    </row>
    <row r="50" ht="15.75">
      <c r="D50" s="22"/>
    </row>
  </sheetData>
  <sheetProtection/>
  <mergeCells count="4">
    <mergeCell ref="A6:D6"/>
    <mergeCell ref="A9:B9"/>
    <mergeCell ref="C9:C10"/>
    <mergeCell ref="D9:D10"/>
  </mergeCells>
  <printOptions/>
  <pageMargins left="1.1811023622047245" right="0.3937007874015748" top="0.7874015748031497" bottom="0.7874015748031497" header="0.31496062992125984" footer="0.35433070866141736"/>
  <pageSetup fitToHeight="0" fitToWidth="1" horizontalDpi="600" verticalDpi="600" orientation="portrait" paperSize="9" scale="58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1"/>
  <sheetViews>
    <sheetView tabSelected="1" view="pageLayout" workbookViewId="0" topLeftCell="A1">
      <selection activeCell="B14" sqref="B14"/>
    </sheetView>
  </sheetViews>
  <sheetFormatPr defaultColWidth="9.00390625" defaultRowHeight="12.75"/>
  <cols>
    <col min="1" max="1" width="24.875" style="21" customWidth="1"/>
    <col min="2" max="2" width="74.875" style="20" customWidth="1"/>
    <col min="3" max="3" width="18.125" style="22" customWidth="1"/>
    <col min="4" max="4" width="16.75390625" style="21" customWidth="1"/>
    <col min="5" max="5" width="15.00390625" style="21" customWidth="1"/>
    <col min="6" max="6" width="14.375" style="20" customWidth="1"/>
    <col min="7" max="7" width="11.625" style="20" bestFit="1" customWidth="1"/>
    <col min="8" max="16384" width="9.125" style="20" customWidth="1"/>
  </cols>
  <sheetData>
    <row r="1" ht="15.75">
      <c r="D1" s="7" t="s">
        <v>74</v>
      </c>
    </row>
    <row r="2" ht="15.75">
      <c r="D2" s="7" t="s">
        <v>57</v>
      </c>
    </row>
    <row r="3" ht="15.75">
      <c r="D3" s="7" t="s">
        <v>58</v>
      </c>
    </row>
    <row r="4" ht="15.75">
      <c r="D4" s="7" t="s">
        <v>315</v>
      </c>
    </row>
    <row r="5" ht="15.75">
      <c r="D5" s="7"/>
    </row>
    <row r="6" spans="1:5" ht="36.75" customHeight="1">
      <c r="A6" s="191" t="s">
        <v>307</v>
      </c>
      <c r="B6" s="191"/>
      <c r="C6" s="191"/>
      <c r="D6" s="191"/>
      <c r="E6" s="191"/>
    </row>
    <row r="7" spans="1:5" ht="21" customHeight="1">
      <c r="A7" s="145"/>
      <c r="B7" s="145"/>
      <c r="C7" s="172"/>
      <c r="D7" s="172"/>
      <c r="E7" s="172"/>
    </row>
    <row r="8" ht="15.75">
      <c r="E8" s="21" t="s">
        <v>75</v>
      </c>
    </row>
    <row r="9" spans="1:5" ht="31.5">
      <c r="A9" s="25" t="s">
        <v>137</v>
      </c>
      <c r="B9" s="23" t="s">
        <v>76</v>
      </c>
      <c r="C9" s="24" t="s">
        <v>54</v>
      </c>
      <c r="D9" s="23" t="s">
        <v>73</v>
      </c>
      <c r="E9" s="25" t="s">
        <v>60</v>
      </c>
    </row>
    <row r="10" spans="1:5" ht="15.75">
      <c r="A10" s="25">
        <v>1</v>
      </c>
      <c r="B10" s="23">
        <v>2</v>
      </c>
      <c r="C10" s="64">
        <v>3</v>
      </c>
      <c r="D10" s="23">
        <v>4</v>
      </c>
      <c r="E10" s="25">
        <v>5</v>
      </c>
    </row>
    <row r="11" spans="1:5" s="29" customFormat="1" ht="22.5" customHeight="1">
      <c r="A11" s="25" t="s">
        <v>77</v>
      </c>
      <c r="B11" s="26" t="s">
        <v>78</v>
      </c>
      <c r="C11" s="27">
        <f>C12+C17+C38+C40+C42+C23+C26+C29+C32</f>
        <v>1068.4</v>
      </c>
      <c r="D11" s="27">
        <f>D12+D17+D38+D40+D42+D23+D26+D29+D32</f>
        <v>1143.4</v>
      </c>
      <c r="E11" s="28">
        <f>D11/C11</f>
        <v>1.0701984275552228</v>
      </c>
    </row>
    <row r="12" spans="1:5" s="29" customFormat="1" ht="15.75">
      <c r="A12" s="25" t="s">
        <v>79</v>
      </c>
      <c r="B12" s="26" t="s">
        <v>80</v>
      </c>
      <c r="C12" s="27">
        <f>C13</f>
        <v>343.2</v>
      </c>
      <c r="D12" s="27">
        <f>D13</f>
        <v>390.50000000000006</v>
      </c>
      <c r="E12" s="28">
        <f>D12/C12</f>
        <v>1.137820512820513</v>
      </c>
    </row>
    <row r="13" spans="1:5" ht="15.75">
      <c r="A13" s="25" t="s">
        <v>81</v>
      </c>
      <c r="B13" s="26" t="s">
        <v>82</v>
      </c>
      <c r="C13" s="27">
        <f>C14+C16</f>
        <v>343.2</v>
      </c>
      <c r="D13" s="27">
        <f>D14+D16+D15</f>
        <v>390.50000000000006</v>
      </c>
      <c r="E13" s="28">
        <f>D13/C13</f>
        <v>1.137820512820513</v>
      </c>
    </row>
    <row r="14" spans="1:5" ht="94.5">
      <c r="A14" s="30" t="s">
        <v>83</v>
      </c>
      <c r="B14" s="31" t="s">
        <v>84</v>
      </c>
      <c r="C14" s="32">
        <v>343.2</v>
      </c>
      <c r="D14" s="33">
        <v>390.3</v>
      </c>
      <c r="E14" s="34">
        <f>D14/C14</f>
        <v>1.1372377622377623</v>
      </c>
    </row>
    <row r="15" spans="1:5" ht="75" customHeight="1">
      <c r="A15" s="30" t="s">
        <v>85</v>
      </c>
      <c r="B15" s="31" t="s">
        <v>316</v>
      </c>
      <c r="C15" s="32"/>
      <c r="D15" s="33">
        <v>0.1</v>
      </c>
      <c r="E15" s="34"/>
    </row>
    <row r="16" spans="1:5" ht="47.25">
      <c r="A16" s="30" t="s">
        <v>173</v>
      </c>
      <c r="B16" s="35" t="s">
        <v>317</v>
      </c>
      <c r="C16" s="32"/>
      <c r="D16" s="33">
        <v>0.1</v>
      </c>
      <c r="E16" s="34"/>
    </row>
    <row r="17" spans="1:5" ht="31.5">
      <c r="A17" s="36" t="s">
        <v>86</v>
      </c>
      <c r="B17" s="37" t="s">
        <v>87</v>
      </c>
      <c r="C17" s="38">
        <f>C18</f>
        <v>206.3</v>
      </c>
      <c r="D17" s="39">
        <f>D18</f>
        <v>235.60000000000002</v>
      </c>
      <c r="E17" s="28">
        <f aca="true" t="shared" si="0" ref="E17:E25">D17/C17</f>
        <v>1.1420261754726126</v>
      </c>
    </row>
    <row r="18" spans="1:5" ht="31.5">
      <c r="A18" s="36" t="s">
        <v>88</v>
      </c>
      <c r="B18" s="37" t="s">
        <v>89</v>
      </c>
      <c r="C18" s="38">
        <f>C19+C20+C21+C22</f>
        <v>206.3</v>
      </c>
      <c r="D18" s="38">
        <f>D19+D20+D21+D22</f>
        <v>235.60000000000002</v>
      </c>
      <c r="E18" s="28">
        <f t="shared" si="0"/>
        <v>1.1420261754726126</v>
      </c>
    </row>
    <row r="19" spans="1:5" ht="63">
      <c r="A19" s="30" t="s">
        <v>90</v>
      </c>
      <c r="B19" s="31" t="s">
        <v>91</v>
      </c>
      <c r="C19" s="40">
        <v>83.1</v>
      </c>
      <c r="D19" s="41">
        <v>105</v>
      </c>
      <c r="E19" s="34">
        <f t="shared" si="0"/>
        <v>1.2635379061371843</v>
      </c>
    </row>
    <row r="20" spans="1:5" ht="78.75">
      <c r="A20" s="30" t="s">
        <v>92</v>
      </c>
      <c r="B20" s="31" t="s">
        <v>93</v>
      </c>
      <c r="C20" s="40">
        <v>0.9</v>
      </c>
      <c r="D20" s="41">
        <v>1</v>
      </c>
      <c r="E20" s="34">
        <f t="shared" si="0"/>
        <v>1.1111111111111112</v>
      </c>
    </row>
    <row r="21" spans="1:5" ht="63">
      <c r="A21" s="30" t="s">
        <v>94</v>
      </c>
      <c r="B21" s="31" t="s">
        <v>95</v>
      </c>
      <c r="C21" s="40">
        <v>138.8</v>
      </c>
      <c r="D21" s="41">
        <v>153.1</v>
      </c>
      <c r="E21" s="34">
        <f t="shared" si="0"/>
        <v>1.1030259365994235</v>
      </c>
    </row>
    <row r="22" spans="1:5" s="29" customFormat="1" ht="63">
      <c r="A22" s="30" t="s">
        <v>96</v>
      </c>
      <c r="B22" s="31" t="s">
        <v>97</v>
      </c>
      <c r="C22" s="40">
        <v>-16.5</v>
      </c>
      <c r="D22" s="42">
        <v>-23.5</v>
      </c>
      <c r="E22" s="34">
        <f t="shared" si="0"/>
        <v>1.4242424242424243</v>
      </c>
    </row>
    <row r="23" spans="1:5" s="29" customFormat="1" ht="15.75">
      <c r="A23" s="36" t="s">
        <v>175</v>
      </c>
      <c r="B23" s="45" t="s">
        <v>176</v>
      </c>
      <c r="C23" s="38">
        <f>C24</f>
        <v>1.7</v>
      </c>
      <c r="D23" s="43">
        <f>D24</f>
        <v>1.4</v>
      </c>
      <c r="E23" s="34">
        <f t="shared" si="0"/>
        <v>0.8235294117647058</v>
      </c>
    </row>
    <row r="24" spans="1:5" s="29" customFormat="1" ht="15.75">
      <c r="A24" s="36" t="s">
        <v>177</v>
      </c>
      <c r="B24" s="45" t="s">
        <v>98</v>
      </c>
      <c r="C24" s="38">
        <f>C25</f>
        <v>1.7</v>
      </c>
      <c r="D24" s="43">
        <f>D25</f>
        <v>1.4</v>
      </c>
      <c r="E24" s="34">
        <f t="shared" si="0"/>
        <v>0.8235294117647058</v>
      </c>
    </row>
    <row r="25" spans="1:5" s="29" customFormat="1" ht="66.75" customHeight="1">
      <c r="A25" s="30" t="s">
        <v>145</v>
      </c>
      <c r="B25" s="146" t="s">
        <v>146</v>
      </c>
      <c r="C25" s="40">
        <v>1.7</v>
      </c>
      <c r="D25" s="42">
        <v>1.4</v>
      </c>
      <c r="E25" s="34">
        <f t="shared" si="0"/>
        <v>0.8235294117647058</v>
      </c>
    </row>
    <row r="26" spans="1:5" s="29" customFormat="1" ht="15.75">
      <c r="A26" s="44" t="s">
        <v>99</v>
      </c>
      <c r="B26" s="26" t="s">
        <v>100</v>
      </c>
      <c r="C26" s="24">
        <f>C27</f>
        <v>7.3</v>
      </c>
      <c r="D26" s="43">
        <f>D27</f>
        <v>5.1</v>
      </c>
      <c r="E26" s="28">
        <f>D26/C26</f>
        <v>0.6986301369863014</v>
      </c>
    </row>
    <row r="27" spans="1:5" s="29" customFormat="1" ht="15.75">
      <c r="A27" s="44" t="s">
        <v>138</v>
      </c>
      <c r="B27" s="26" t="s">
        <v>101</v>
      </c>
      <c r="C27" s="24">
        <f>C28</f>
        <v>7.3</v>
      </c>
      <c r="D27" s="43">
        <f>D28</f>
        <v>5.1</v>
      </c>
      <c r="E27" s="28">
        <f>D27/C27</f>
        <v>0.6986301369863014</v>
      </c>
    </row>
    <row r="28" spans="1:5" ht="45" customHeight="1">
      <c r="A28" s="30" t="s">
        <v>102</v>
      </c>
      <c r="B28" s="31" t="s">
        <v>103</v>
      </c>
      <c r="C28" s="32">
        <v>7.3</v>
      </c>
      <c r="D28" s="33">
        <v>5.1</v>
      </c>
      <c r="E28" s="34">
        <f>D28/C28</f>
        <v>0.6986301369863014</v>
      </c>
    </row>
    <row r="29" spans="1:5" ht="15.75">
      <c r="A29" s="36" t="s">
        <v>104</v>
      </c>
      <c r="B29" s="45" t="s">
        <v>105</v>
      </c>
      <c r="C29" s="24">
        <f>C30</f>
        <v>280</v>
      </c>
      <c r="D29" s="46">
        <f>D30+D31</f>
        <v>272.09999999999997</v>
      </c>
      <c r="E29" s="28">
        <f>D29/C29</f>
        <v>0.9717857142857141</v>
      </c>
    </row>
    <row r="30" spans="1:5" ht="47.25">
      <c r="A30" s="30" t="s">
        <v>106</v>
      </c>
      <c r="B30" s="31" t="s">
        <v>107</v>
      </c>
      <c r="C30" s="32">
        <v>280</v>
      </c>
      <c r="D30" s="33">
        <v>278.2</v>
      </c>
      <c r="E30" s="34">
        <f>D30/C30</f>
        <v>0.9935714285714285</v>
      </c>
    </row>
    <row r="31" spans="1:5" ht="30.75" customHeight="1">
      <c r="A31" s="30" t="s">
        <v>108</v>
      </c>
      <c r="B31" s="31" t="s">
        <v>109</v>
      </c>
      <c r="C31" s="32"/>
      <c r="D31" s="33">
        <v>-6.1</v>
      </c>
      <c r="E31" s="28"/>
    </row>
    <row r="32" spans="1:5" s="29" customFormat="1" ht="15.75">
      <c r="A32" s="44" t="s">
        <v>110</v>
      </c>
      <c r="B32" s="26" t="s">
        <v>111</v>
      </c>
      <c r="C32" s="24">
        <f>C33+C36</f>
        <v>37.5</v>
      </c>
      <c r="D32" s="43">
        <f>D33+D36</f>
        <v>36.3</v>
      </c>
      <c r="E32" s="28">
        <f>D32/C32</f>
        <v>0.968</v>
      </c>
    </row>
    <row r="33" spans="1:5" s="29" customFormat="1" ht="15.75">
      <c r="A33" s="44" t="s">
        <v>112</v>
      </c>
      <c r="B33" s="26" t="s">
        <v>113</v>
      </c>
      <c r="C33" s="24">
        <f>C34+C35</f>
        <v>24</v>
      </c>
      <c r="D33" s="43">
        <f>D35+D34</f>
        <v>22.8</v>
      </c>
      <c r="E33" s="28">
        <f>D33/C33</f>
        <v>0.9500000000000001</v>
      </c>
    </row>
    <row r="34" spans="1:5" s="29" customFormat="1" ht="63">
      <c r="A34" s="30" t="s">
        <v>147</v>
      </c>
      <c r="B34" s="31" t="s">
        <v>148</v>
      </c>
      <c r="C34" s="32">
        <v>24</v>
      </c>
      <c r="D34" s="33">
        <v>22.7</v>
      </c>
      <c r="E34" s="34">
        <f>D34/C34</f>
        <v>0.9458333333333333</v>
      </c>
    </row>
    <row r="35" spans="1:5" ht="47.25">
      <c r="A35" s="30" t="s">
        <v>149</v>
      </c>
      <c r="B35" s="31" t="s">
        <v>150</v>
      </c>
      <c r="C35" s="32"/>
      <c r="D35" s="33">
        <v>0.1</v>
      </c>
      <c r="E35" s="34"/>
    </row>
    <row r="36" spans="1:5" ht="15.75">
      <c r="A36" s="44" t="s">
        <v>114</v>
      </c>
      <c r="B36" s="26" t="s">
        <v>115</v>
      </c>
      <c r="C36" s="24">
        <f>C37</f>
        <v>13.5</v>
      </c>
      <c r="D36" s="46">
        <f>D37</f>
        <v>13.5</v>
      </c>
      <c r="E36" s="28">
        <f>D36/C36</f>
        <v>1</v>
      </c>
    </row>
    <row r="37" spans="1:5" ht="63">
      <c r="A37" s="30" t="s">
        <v>151</v>
      </c>
      <c r="B37" s="31" t="s">
        <v>152</v>
      </c>
      <c r="C37" s="32">
        <v>13.5</v>
      </c>
      <c r="D37" s="33">
        <v>13.5</v>
      </c>
      <c r="E37" s="34">
        <f>D37/C37</f>
        <v>1</v>
      </c>
    </row>
    <row r="38" spans="1:5" s="29" customFormat="1" ht="15.75">
      <c r="A38" s="44" t="s">
        <v>116</v>
      </c>
      <c r="B38" s="26" t="s">
        <v>117</v>
      </c>
      <c r="C38" s="24">
        <f>C39</f>
        <v>0.2</v>
      </c>
      <c r="D38" s="43">
        <f>D39</f>
        <v>0.2</v>
      </c>
      <c r="E38" s="28">
        <f aca="true" t="shared" si="1" ref="E38:E54">D38/C38</f>
        <v>1</v>
      </c>
    </row>
    <row r="39" spans="1:5" ht="63">
      <c r="A39" s="12" t="s">
        <v>153</v>
      </c>
      <c r="B39" s="69" t="s">
        <v>178</v>
      </c>
      <c r="C39" s="32">
        <v>0.2</v>
      </c>
      <c r="D39" s="33">
        <v>0.2</v>
      </c>
      <c r="E39" s="34">
        <f t="shared" si="1"/>
        <v>1</v>
      </c>
    </row>
    <row r="40" spans="1:5" s="29" customFormat="1" ht="31.5">
      <c r="A40" s="44" t="s">
        <v>118</v>
      </c>
      <c r="B40" s="26" t="s">
        <v>119</v>
      </c>
      <c r="C40" s="24">
        <f>C41</f>
        <v>150</v>
      </c>
      <c r="D40" s="43">
        <f>D41</f>
        <v>160</v>
      </c>
      <c r="E40" s="28">
        <f t="shared" si="1"/>
        <v>1.0666666666666667</v>
      </c>
    </row>
    <row r="41" spans="1:5" ht="66.75" customHeight="1">
      <c r="A41" s="70" t="s">
        <v>168</v>
      </c>
      <c r="B41" s="68" t="s">
        <v>155</v>
      </c>
      <c r="C41" s="32">
        <v>150</v>
      </c>
      <c r="D41" s="33">
        <v>160</v>
      </c>
      <c r="E41" s="34">
        <f t="shared" si="1"/>
        <v>1.0666666666666667</v>
      </c>
    </row>
    <row r="42" spans="1:5" s="29" customFormat="1" ht="31.5">
      <c r="A42" s="44" t="s">
        <v>120</v>
      </c>
      <c r="B42" s="26" t="s">
        <v>121</v>
      </c>
      <c r="C42" s="24">
        <f>C43</f>
        <v>42.2</v>
      </c>
      <c r="D42" s="24">
        <f>D43</f>
        <v>42.2</v>
      </c>
      <c r="E42" s="28">
        <f t="shared" si="1"/>
        <v>1</v>
      </c>
    </row>
    <row r="43" spans="1:5" s="29" customFormat="1" ht="15.75">
      <c r="A43" s="70" t="s">
        <v>156</v>
      </c>
      <c r="B43" s="68" t="s">
        <v>179</v>
      </c>
      <c r="C43" s="32">
        <v>42.2</v>
      </c>
      <c r="D43" s="42">
        <v>42.2</v>
      </c>
      <c r="E43" s="34">
        <f t="shared" si="1"/>
        <v>1</v>
      </c>
    </row>
    <row r="44" spans="1:5" s="29" customFormat="1" ht="15.75">
      <c r="A44" s="44" t="s">
        <v>122</v>
      </c>
      <c r="B44" s="26" t="s">
        <v>123</v>
      </c>
      <c r="C44" s="24">
        <f>C45</f>
        <v>5225</v>
      </c>
      <c r="D44" s="24">
        <f>D45+D55</f>
        <v>4984.4</v>
      </c>
      <c r="E44" s="28">
        <f t="shared" si="1"/>
        <v>0.9539521531100478</v>
      </c>
    </row>
    <row r="45" spans="1:6" s="29" customFormat="1" ht="31.5">
      <c r="A45" s="44" t="s">
        <v>124</v>
      </c>
      <c r="B45" s="26" t="s">
        <v>125</v>
      </c>
      <c r="C45" s="24">
        <f>C46+C48+C50+C53</f>
        <v>5225</v>
      </c>
      <c r="D45" s="24">
        <f>D46+D48+D50+D53</f>
        <v>5056.9</v>
      </c>
      <c r="E45" s="28">
        <f t="shared" si="1"/>
        <v>0.9678277511961721</v>
      </c>
      <c r="F45" s="63"/>
    </row>
    <row r="46" spans="1:5" s="29" customFormat="1" ht="15.75">
      <c r="A46" s="47" t="s">
        <v>139</v>
      </c>
      <c r="B46" s="45" t="s">
        <v>140</v>
      </c>
      <c r="C46" s="38">
        <f>C47</f>
        <v>3540.9</v>
      </c>
      <c r="D46" s="38">
        <f>D47</f>
        <v>3540.9</v>
      </c>
      <c r="E46" s="28">
        <f t="shared" si="1"/>
        <v>1</v>
      </c>
    </row>
    <row r="47" spans="1:5" ht="31.5">
      <c r="A47" s="30" t="s">
        <v>158</v>
      </c>
      <c r="B47" s="31" t="s">
        <v>159</v>
      </c>
      <c r="C47" s="40">
        <v>3540.9</v>
      </c>
      <c r="D47" s="33">
        <v>3540.9</v>
      </c>
      <c r="E47" s="34">
        <f t="shared" si="1"/>
        <v>1</v>
      </c>
    </row>
    <row r="48" spans="1:5" ht="31.5">
      <c r="A48" s="47" t="s">
        <v>141</v>
      </c>
      <c r="B48" s="45" t="s">
        <v>142</v>
      </c>
      <c r="C48" s="38">
        <f>C49</f>
        <v>179.3</v>
      </c>
      <c r="D48" s="38">
        <v>179.3</v>
      </c>
      <c r="E48" s="28">
        <f t="shared" si="1"/>
        <v>1</v>
      </c>
    </row>
    <row r="49" spans="1:5" ht="78.75">
      <c r="A49" s="70" t="s">
        <v>169</v>
      </c>
      <c r="B49" s="71" t="s">
        <v>180</v>
      </c>
      <c r="C49" s="40">
        <v>179.3</v>
      </c>
      <c r="D49" s="40">
        <v>179.3</v>
      </c>
      <c r="E49" s="34">
        <f t="shared" si="1"/>
        <v>1</v>
      </c>
    </row>
    <row r="50" spans="1:5" s="29" customFormat="1" ht="15.75">
      <c r="A50" s="47" t="s">
        <v>143</v>
      </c>
      <c r="B50" s="45" t="s">
        <v>144</v>
      </c>
      <c r="C50" s="38">
        <f>C51+C52</f>
        <v>81.8</v>
      </c>
      <c r="D50" s="38">
        <f>D51+D52</f>
        <v>81.6</v>
      </c>
      <c r="E50" s="28">
        <f t="shared" si="1"/>
        <v>0.9975550122249388</v>
      </c>
    </row>
    <row r="51" spans="1:5" ht="31.5">
      <c r="A51" s="70" t="s">
        <v>160</v>
      </c>
      <c r="B51" s="68" t="s">
        <v>161</v>
      </c>
      <c r="C51" s="32">
        <v>0.2</v>
      </c>
      <c r="D51" s="42">
        <v>0</v>
      </c>
      <c r="E51" s="34">
        <f t="shared" si="1"/>
        <v>0</v>
      </c>
    </row>
    <row r="52" spans="1:5" ht="36" customHeight="1">
      <c r="A52" s="70" t="s">
        <v>162</v>
      </c>
      <c r="B52" s="68" t="s">
        <v>163</v>
      </c>
      <c r="C52" s="32">
        <v>81.6</v>
      </c>
      <c r="D52" s="42">
        <v>81.6</v>
      </c>
      <c r="E52" s="34">
        <f t="shared" si="1"/>
        <v>1</v>
      </c>
    </row>
    <row r="53" spans="1:5" s="29" customFormat="1" ht="15.75">
      <c r="A53" s="25" t="s">
        <v>126</v>
      </c>
      <c r="B53" s="45" t="s">
        <v>127</v>
      </c>
      <c r="C53" s="38">
        <f>C54</f>
        <v>1423</v>
      </c>
      <c r="D53" s="38">
        <v>1255.1</v>
      </c>
      <c r="E53" s="28">
        <f t="shared" si="1"/>
        <v>0.8820098383696415</v>
      </c>
    </row>
    <row r="54" spans="1:5" ht="31.5">
      <c r="A54" s="12" t="s">
        <v>164</v>
      </c>
      <c r="B54" s="69" t="s">
        <v>181</v>
      </c>
      <c r="C54" s="40">
        <v>1423</v>
      </c>
      <c r="D54" s="48">
        <v>1255.1</v>
      </c>
      <c r="E54" s="34">
        <f t="shared" si="1"/>
        <v>0.8820098383696415</v>
      </c>
    </row>
    <row r="55" spans="1:5" s="29" customFormat="1" ht="31.5">
      <c r="A55" s="44" t="s">
        <v>128</v>
      </c>
      <c r="B55" s="26" t="s">
        <v>129</v>
      </c>
      <c r="C55" s="24"/>
      <c r="D55" s="24">
        <f>D56</f>
        <v>-72.5</v>
      </c>
      <c r="E55" s="28"/>
    </row>
    <row r="56" spans="1:5" s="29" customFormat="1" ht="47.25">
      <c r="A56" s="65" t="s">
        <v>171</v>
      </c>
      <c r="B56" s="66" t="s">
        <v>172</v>
      </c>
      <c r="C56" s="24">
        <v>0</v>
      </c>
      <c r="D56" s="48">
        <v>-72.5</v>
      </c>
      <c r="E56" s="28"/>
    </row>
    <row r="57" spans="1:5" s="29" customFormat="1" ht="20.25">
      <c r="A57" s="44"/>
      <c r="B57" s="49" t="s">
        <v>130</v>
      </c>
      <c r="C57" s="50">
        <f>C44+C11</f>
        <v>6293.4</v>
      </c>
      <c r="D57" s="173">
        <f>D11+D44</f>
        <v>6127.799999999999</v>
      </c>
      <c r="E57" s="51">
        <f>D57/C57</f>
        <v>0.973686719420345</v>
      </c>
    </row>
    <row r="61" ht="15.75">
      <c r="D61" s="22"/>
    </row>
  </sheetData>
  <sheetProtection/>
  <mergeCells count="1">
    <mergeCell ref="A6:E6"/>
  </mergeCells>
  <printOptions/>
  <pageMargins left="1.1811023622047245" right="0.3937007874015748" top="0.7874015748031497" bottom="0.7874015748031497" header="0.6299212598425197" footer="0.3937007874015748"/>
  <pageSetup fitToHeight="0" fitToWidth="1" horizontalDpi="600" verticalDpi="600" orientation="portrait" paperSize="9" scale="58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7"/>
  <sheetViews>
    <sheetView view="pageLayout" workbookViewId="0" topLeftCell="A1">
      <selection activeCell="M7" sqref="M7"/>
    </sheetView>
  </sheetViews>
  <sheetFormatPr defaultColWidth="9.00390625" defaultRowHeight="12.75"/>
  <cols>
    <col min="2" max="2" width="8.75390625" style="0" customWidth="1"/>
    <col min="3" max="3" width="53.625" style="0" customWidth="1"/>
    <col min="4" max="4" width="17.625" style="0" customWidth="1"/>
    <col min="5" max="5" width="17.375" style="0" customWidth="1"/>
    <col min="6" max="6" width="14.25390625" style="0" customWidth="1"/>
  </cols>
  <sheetData>
    <row r="1" ht="15.75">
      <c r="E1" s="60" t="s">
        <v>53</v>
      </c>
    </row>
    <row r="2" ht="15.75">
      <c r="E2" s="7" t="s">
        <v>57</v>
      </c>
    </row>
    <row r="3" ht="15.75">
      <c r="E3" s="7" t="s">
        <v>58</v>
      </c>
    </row>
    <row r="4" ht="15.75">
      <c r="E4" s="7" t="s">
        <v>318</v>
      </c>
    </row>
    <row r="6" spans="1:6" ht="40.5" customHeight="1">
      <c r="A6" s="192" t="s">
        <v>308</v>
      </c>
      <c r="B6" s="192"/>
      <c r="C6" s="192"/>
      <c r="D6" s="192"/>
      <c r="E6" s="192"/>
      <c r="F6" s="192"/>
    </row>
    <row r="7" spans="1:6" ht="20.25" customHeight="1">
      <c r="A7" s="142"/>
      <c r="B7" s="142"/>
      <c r="C7" s="142"/>
      <c r="D7" s="142"/>
      <c r="E7" s="142"/>
      <c r="F7" s="142"/>
    </row>
    <row r="8" spans="1:5" ht="16.5" customHeight="1">
      <c r="A8" s="83"/>
      <c r="B8" s="83"/>
      <c r="C8" s="83"/>
      <c r="D8" s="83"/>
      <c r="E8" s="84" t="s">
        <v>1</v>
      </c>
    </row>
    <row r="9" spans="1:6" ht="48" customHeight="1">
      <c r="A9" s="73" t="s">
        <v>59</v>
      </c>
      <c r="B9" s="73" t="s">
        <v>182</v>
      </c>
      <c r="C9" s="76" t="s">
        <v>6</v>
      </c>
      <c r="D9" s="75" t="s">
        <v>54</v>
      </c>
      <c r="E9" s="77" t="s">
        <v>73</v>
      </c>
      <c r="F9" s="78" t="s">
        <v>60</v>
      </c>
    </row>
    <row r="10" spans="1:6" ht="15.75">
      <c r="A10" s="73">
        <v>1</v>
      </c>
      <c r="B10" s="73">
        <v>2</v>
      </c>
      <c r="C10" s="72">
        <v>3</v>
      </c>
      <c r="D10" s="73">
        <v>4</v>
      </c>
      <c r="E10" s="74">
        <v>5</v>
      </c>
      <c r="F10" s="78">
        <v>6</v>
      </c>
    </row>
    <row r="11" spans="1:6" ht="29.25" customHeight="1">
      <c r="A11" s="73" t="s">
        <v>61</v>
      </c>
      <c r="B11" s="79"/>
      <c r="C11" s="147" t="s">
        <v>183</v>
      </c>
      <c r="D11" s="137">
        <f>D12+D13+D14+D15+D16</f>
        <v>3437.7</v>
      </c>
      <c r="E11" s="137">
        <f>E12+E13+E14+E15+E16</f>
        <v>2847.2</v>
      </c>
      <c r="F11" s="133">
        <f>E11/D11</f>
        <v>0.8282281758152252</v>
      </c>
    </row>
    <row r="12" spans="1:6" ht="47.25">
      <c r="A12" s="73"/>
      <c r="B12" s="80" t="s">
        <v>62</v>
      </c>
      <c r="C12" s="148" t="s">
        <v>184</v>
      </c>
      <c r="D12" s="61">
        <v>821.8</v>
      </c>
      <c r="E12" s="61">
        <v>528.1</v>
      </c>
      <c r="F12" s="132">
        <f aca="true" t="shared" si="0" ref="F12:F27">E12/D12</f>
        <v>0.642613774641032</v>
      </c>
    </row>
    <row r="13" spans="1:6" ht="63">
      <c r="A13" s="80"/>
      <c r="B13" s="80" t="s">
        <v>63</v>
      </c>
      <c r="C13" s="148" t="s">
        <v>185</v>
      </c>
      <c r="D13" s="61">
        <v>55.9</v>
      </c>
      <c r="E13" s="61">
        <v>52.9</v>
      </c>
      <c r="F13" s="132">
        <f t="shared" si="0"/>
        <v>0.9463327370304114</v>
      </c>
    </row>
    <row r="14" spans="1:6" ht="63">
      <c r="A14" s="80"/>
      <c r="B14" s="80" t="s">
        <v>64</v>
      </c>
      <c r="C14" s="148" t="s">
        <v>33</v>
      </c>
      <c r="D14" s="61">
        <v>2451</v>
      </c>
      <c r="E14" s="61">
        <v>2191.5</v>
      </c>
      <c r="F14" s="132">
        <f t="shared" si="0"/>
        <v>0.894124847001224</v>
      </c>
    </row>
    <row r="15" spans="1:6" ht="15.75">
      <c r="A15" s="80"/>
      <c r="B15" s="80" t="s">
        <v>66</v>
      </c>
      <c r="C15" s="149" t="s">
        <v>35</v>
      </c>
      <c r="D15" s="61">
        <v>16</v>
      </c>
      <c r="E15" s="61">
        <v>0</v>
      </c>
      <c r="F15" s="132">
        <f t="shared" si="0"/>
        <v>0</v>
      </c>
    </row>
    <row r="16" spans="1:6" ht="15.75">
      <c r="A16" s="80"/>
      <c r="B16" s="80" t="s">
        <v>67</v>
      </c>
      <c r="C16" s="149" t="s">
        <v>29</v>
      </c>
      <c r="D16" s="61">
        <v>93</v>
      </c>
      <c r="E16" s="61">
        <v>74.7</v>
      </c>
      <c r="F16" s="132">
        <f t="shared" si="0"/>
        <v>0.8032258064516129</v>
      </c>
    </row>
    <row r="17" spans="1:6" ht="15.75">
      <c r="A17" s="73" t="s">
        <v>62</v>
      </c>
      <c r="B17" s="73"/>
      <c r="C17" s="150" t="s">
        <v>186</v>
      </c>
      <c r="D17" s="137">
        <f>D18</f>
        <v>81.6</v>
      </c>
      <c r="E17" s="137">
        <f>E18</f>
        <v>81.6</v>
      </c>
      <c r="F17" s="133">
        <f t="shared" si="0"/>
        <v>1</v>
      </c>
    </row>
    <row r="18" spans="1:6" ht="15.75">
      <c r="A18" s="80"/>
      <c r="B18" s="80" t="s">
        <v>63</v>
      </c>
      <c r="C18" s="149" t="s">
        <v>187</v>
      </c>
      <c r="D18" s="61">
        <v>81.6</v>
      </c>
      <c r="E18" s="61">
        <v>81.6</v>
      </c>
      <c r="F18" s="132">
        <f t="shared" si="0"/>
        <v>1</v>
      </c>
    </row>
    <row r="19" spans="1:6" ht="31.5">
      <c r="A19" s="73" t="s">
        <v>63</v>
      </c>
      <c r="B19" s="73"/>
      <c r="C19" s="150" t="s">
        <v>188</v>
      </c>
      <c r="D19" s="137">
        <f>D20</f>
        <v>1247.5</v>
      </c>
      <c r="E19" s="137">
        <f>E20</f>
        <v>1200.6</v>
      </c>
      <c r="F19" s="133">
        <f t="shared" si="0"/>
        <v>0.9624048096192384</v>
      </c>
    </row>
    <row r="20" spans="1:6" ht="15.75">
      <c r="A20" s="80"/>
      <c r="B20" s="80" t="s">
        <v>69</v>
      </c>
      <c r="C20" s="149" t="s">
        <v>39</v>
      </c>
      <c r="D20" s="61">
        <v>1247.5</v>
      </c>
      <c r="E20" s="61">
        <v>1200.6</v>
      </c>
      <c r="F20" s="132">
        <f t="shared" si="0"/>
        <v>0.9624048096192384</v>
      </c>
    </row>
    <row r="21" spans="1:6" ht="15.75">
      <c r="A21" s="73" t="s">
        <v>64</v>
      </c>
      <c r="B21" s="81"/>
      <c r="C21" s="147" t="s">
        <v>189</v>
      </c>
      <c r="D21" s="137">
        <f>D22</f>
        <v>385.7</v>
      </c>
      <c r="E21" s="137">
        <f>E22</f>
        <v>271</v>
      </c>
      <c r="F21" s="133">
        <f t="shared" si="0"/>
        <v>0.702618615504278</v>
      </c>
    </row>
    <row r="22" spans="1:6" ht="15.75">
      <c r="A22" s="80"/>
      <c r="B22" s="80" t="s">
        <v>68</v>
      </c>
      <c r="C22" s="148" t="s">
        <v>43</v>
      </c>
      <c r="D22" s="61">
        <v>385.7</v>
      </c>
      <c r="E22" s="61">
        <v>271</v>
      </c>
      <c r="F22" s="132">
        <f t="shared" si="0"/>
        <v>0.702618615504278</v>
      </c>
    </row>
    <row r="23" spans="1:6" ht="15.75">
      <c r="A23" s="73" t="s">
        <v>65</v>
      </c>
      <c r="B23" s="81"/>
      <c r="C23" s="147" t="s">
        <v>190</v>
      </c>
      <c r="D23" s="137">
        <f>D24</f>
        <v>318.1</v>
      </c>
      <c r="E23" s="137">
        <f>E24</f>
        <v>233.5</v>
      </c>
      <c r="F23" s="133">
        <f t="shared" si="0"/>
        <v>0.7340458975165042</v>
      </c>
    </row>
    <row r="24" spans="1:6" ht="15.75">
      <c r="A24" s="73"/>
      <c r="B24" s="80" t="s">
        <v>63</v>
      </c>
      <c r="C24" s="149" t="s">
        <v>47</v>
      </c>
      <c r="D24" s="61">
        <v>318.1</v>
      </c>
      <c r="E24" s="61">
        <v>233.5</v>
      </c>
      <c r="F24" s="132">
        <f t="shared" si="0"/>
        <v>0.7340458975165042</v>
      </c>
    </row>
    <row r="25" spans="1:6" ht="15.75">
      <c r="A25" s="73" t="s">
        <v>70</v>
      </c>
      <c r="B25" s="81"/>
      <c r="C25" s="147" t="s">
        <v>191</v>
      </c>
      <c r="D25" s="137">
        <f>D26</f>
        <v>888.9</v>
      </c>
      <c r="E25" s="137">
        <f>E26</f>
        <v>869.2</v>
      </c>
      <c r="F25" s="133">
        <f t="shared" si="0"/>
        <v>0.9778377770277872</v>
      </c>
    </row>
    <row r="26" spans="1:6" ht="15.75">
      <c r="A26" s="82"/>
      <c r="B26" s="80" t="s">
        <v>61</v>
      </c>
      <c r="C26" s="149" t="s">
        <v>50</v>
      </c>
      <c r="D26" s="61">
        <v>888.9</v>
      </c>
      <c r="E26" s="61">
        <v>869.2</v>
      </c>
      <c r="F26" s="132">
        <f t="shared" si="0"/>
        <v>0.9778377770277872</v>
      </c>
    </row>
    <row r="27" spans="1:6" ht="24.75" customHeight="1">
      <c r="A27" s="80"/>
      <c r="B27" s="80"/>
      <c r="C27" s="150" t="s">
        <v>319</v>
      </c>
      <c r="D27" s="137">
        <f>D11+D17+D19+D21+D23+D25</f>
        <v>6359.499999999999</v>
      </c>
      <c r="E27" s="137">
        <f>E11+E17+E19+E21+E23+E25</f>
        <v>5503.099999999999</v>
      </c>
      <c r="F27" s="133">
        <f t="shared" si="0"/>
        <v>0.8653353251041749</v>
      </c>
    </row>
  </sheetData>
  <sheetProtection/>
  <mergeCells count="1">
    <mergeCell ref="A6:F6"/>
  </mergeCells>
  <conditionalFormatting sqref="F10:F27">
    <cfRule type="cellIs" priority="1" dxfId="1" operator="equal" stopIfTrue="1">
      <formula>0</formula>
    </cfRule>
  </conditionalFormatting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72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37"/>
  <sheetViews>
    <sheetView view="pageBreakPreview" zoomScaleSheetLayoutView="100" zoomScalePageLayoutView="0" workbookViewId="0" topLeftCell="A1">
      <selection activeCell="A6" sqref="A6:D6"/>
    </sheetView>
  </sheetViews>
  <sheetFormatPr defaultColWidth="40.75390625" defaultRowHeight="12.75"/>
  <cols>
    <col min="1" max="1" width="130.75390625" style="2" customWidth="1"/>
    <col min="2" max="2" width="19.125" style="17" customWidth="1"/>
    <col min="3" max="3" width="18.00390625" style="17" customWidth="1"/>
    <col min="4" max="4" width="13.125" style="1" customWidth="1"/>
    <col min="5" max="16384" width="40.75390625" style="1" customWidth="1"/>
  </cols>
  <sheetData>
    <row r="1" ht="18.75">
      <c r="C1" s="60" t="s">
        <v>56</v>
      </c>
    </row>
    <row r="2" spans="3:4" ht="18.75">
      <c r="C2" s="7" t="s">
        <v>57</v>
      </c>
      <c r="D2" s="62"/>
    </row>
    <row r="3" spans="3:4" ht="18.75">
      <c r="C3" s="7" t="s">
        <v>58</v>
      </c>
      <c r="D3" s="62"/>
    </row>
    <row r="4" ht="18.75">
      <c r="C4" s="7" t="s">
        <v>314</v>
      </c>
    </row>
    <row r="6" spans="1:4" ht="36" customHeight="1">
      <c r="A6" s="193" t="s">
        <v>312</v>
      </c>
      <c r="B6" s="193"/>
      <c r="C6" s="193"/>
      <c r="D6" s="193"/>
    </row>
    <row r="7" ht="18.75">
      <c r="C7" s="18" t="s">
        <v>1</v>
      </c>
    </row>
    <row r="8" spans="1:4" s="3" customFormat="1" ht="34.5" customHeight="1">
      <c r="A8" s="143" t="s">
        <v>6</v>
      </c>
      <c r="B8" s="144" t="s">
        <v>54</v>
      </c>
      <c r="C8" s="144" t="s">
        <v>73</v>
      </c>
      <c r="D8" s="141" t="s">
        <v>55</v>
      </c>
    </row>
    <row r="9" spans="1:4" s="4" customFormat="1" ht="18.75" customHeight="1">
      <c r="A9" s="87">
        <v>1</v>
      </c>
      <c r="B9" s="151">
        <v>2</v>
      </c>
      <c r="C9" s="151">
        <v>3</v>
      </c>
      <c r="D9" s="151" t="s">
        <v>2</v>
      </c>
    </row>
    <row r="10" spans="1:4" ht="19.5" customHeight="1">
      <c r="A10" s="152" t="s">
        <v>192</v>
      </c>
      <c r="B10" s="153">
        <f>B11+B12</f>
        <v>3381.8</v>
      </c>
      <c r="C10" s="154">
        <f>C11+C12</f>
        <v>2794.2999999999997</v>
      </c>
      <c r="D10" s="155">
        <f>C10/B10</f>
        <v>0.8262759477201489</v>
      </c>
    </row>
    <row r="11" spans="1:4" ht="19.5" customHeight="1">
      <c r="A11" s="126" t="s">
        <v>193</v>
      </c>
      <c r="B11" s="156">
        <v>109</v>
      </c>
      <c r="C11" s="156">
        <v>74.7</v>
      </c>
      <c r="D11" s="157">
        <f aca="true" t="shared" si="0" ref="D11:D25">C11/B11</f>
        <v>0.6853211009174313</v>
      </c>
    </row>
    <row r="12" spans="1:4" ht="19.5" customHeight="1">
      <c r="A12" s="126" t="s">
        <v>194</v>
      </c>
      <c r="B12" s="156">
        <v>3272.8</v>
      </c>
      <c r="C12" s="156">
        <v>2719.6</v>
      </c>
      <c r="D12" s="157">
        <f t="shared" si="0"/>
        <v>0.8309704228794915</v>
      </c>
    </row>
    <row r="13" spans="1:4" ht="33" customHeight="1">
      <c r="A13" s="152" t="s">
        <v>195</v>
      </c>
      <c r="B13" s="153">
        <f>B14+B15+B16</f>
        <v>1951.3000000000002</v>
      </c>
      <c r="C13" s="153">
        <f>C14+C15+C16</f>
        <v>1705.1</v>
      </c>
      <c r="D13" s="155">
        <f t="shared" si="0"/>
        <v>0.8738277046071848</v>
      </c>
    </row>
    <row r="14" spans="1:4" ht="15.75" customHeight="1">
      <c r="A14" s="126" t="s">
        <v>196</v>
      </c>
      <c r="B14" s="156">
        <v>1247.5</v>
      </c>
      <c r="C14" s="156">
        <v>1200.6</v>
      </c>
      <c r="D14" s="157">
        <f t="shared" si="0"/>
        <v>0.9624048096192384</v>
      </c>
    </row>
    <row r="15" spans="1:4" ht="15.75" customHeight="1">
      <c r="A15" s="126" t="s">
        <v>197</v>
      </c>
      <c r="B15" s="156">
        <v>385.7</v>
      </c>
      <c r="C15" s="156">
        <v>271</v>
      </c>
      <c r="D15" s="157">
        <f t="shared" si="0"/>
        <v>0.702618615504278</v>
      </c>
    </row>
    <row r="16" spans="1:4" ht="15.75" customHeight="1">
      <c r="A16" s="126" t="s">
        <v>198</v>
      </c>
      <c r="B16" s="156">
        <v>318.1</v>
      </c>
      <c r="C16" s="156">
        <v>233.5</v>
      </c>
      <c r="D16" s="157">
        <f t="shared" si="0"/>
        <v>0.7340458975165042</v>
      </c>
    </row>
    <row r="17" spans="1:4" ht="18" customHeight="1">
      <c r="A17" s="152" t="s">
        <v>199</v>
      </c>
      <c r="B17" s="153">
        <f>B18</f>
        <v>888.9</v>
      </c>
      <c r="C17" s="154">
        <f>C18</f>
        <v>869.2</v>
      </c>
      <c r="D17" s="155">
        <f t="shared" si="0"/>
        <v>0.9778377770277872</v>
      </c>
    </row>
    <row r="18" spans="1:4" ht="18" customHeight="1">
      <c r="A18" s="126" t="s">
        <v>207</v>
      </c>
      <c r="B18" s="156">
        <v>888.9</v>
      </c>
      <c r="C18" s="156">
        <v>869.2</v>
      </c>
      <c r="D18" s="157">
        <f t="shared" si="0"/>
        <v>0.9778377770277872</v>
      </c>
    </row>
    <row r="19" spans="1:4" ht="20.25" customHeight="1">
      <c r="A19" s="158" t="s">
        <v>200</v>
      </c>
      <c r="B19" s="135">
        <f>B10+B13+B17</f>
        <v>6222</v>
      </c>
      <c r="C19" s="135">
        <f>C10+C13+C17</f>
        <v>5368.599999999999</v>
      </c>
      <c r="D19" s="155">
        <f t="shared" si="0"/>
        <v>0.8628415300546447</v>
      </c>
    </row>
    <row r="20" spans="1:4" ht="14.25" customHeight="1">
      <c r="A20" s="158"/>
      <c r="B20" s="135"/>
      <c r="C20" s="135"/>
      <c r="D20" s="155"/>
    </row>
    <row r="21" spans="1:4" ht="18" customHeight="1">
      <c r="A21" s="158" t="s">
        <v>201</v>
      </c>
      <c r="B21" s="159"/>
      <c r="C21" s="159"/>
      <c r="D21" s="157"/>
    </row>
    <row r="22" spans="1:4" ht="14.25" customHeight="1">
      <c r="A22" s="126" t="s">
        <v>202</v>
      </c>
      <c r="B22" s="156">
        <v>55.9</v>
      </c>
      <c r="C22" s="156">
        <v>52.9</v>
      </c>
      <c r="D22" s="157">
        <f t="shared" si="0"/>
        <v>0.9463327370304114</v>
      </c>
    </row>
    <row r="23" spans="1:4" ht="18.75" customHeight="1">
      <c r="A23" s="126" t="s">
        <v>203</v>
      </c>
      <c r="B23" s="156">
        <v>81.6</v>
      </c>
      <c r="C23" s="156">
        <v>81.6</v>
      </c>
      <c r="D23" s="157">
        <f t="shared" si="0"/>
        <v>1</v>
      </c>
    </row>
    <row r="24" spans="1:4" ht="21.75" customHeight="1">
      <c r="A24" s="152" t="s">
        <v>204</v>
      </c>
      <c r="B24" s="153">
        <f>B22+B23</f>
        <v>137.5</v>
      </c>
      <c r="C24" s="153">
        <f>C22+C23</f>
        <v>134.5</v>
      </c>
      <c r="D24" s="155">
        <f t="shared" si="0"/>
        <v>0.9781818181818182</v>
      </c>
    </row>
    <row r="25" spans="1:4" ht="25.5" customHeight="1">
      <c r="A25" s="160" t="s">
        <v>206</v>
      </c>
      <c r="B25" s="135">
        <f>B19+B24</f>
        <v>6359.5</v>
      </c>
      <c r="C25" s="135">
        <f>C19+C24</f>
        <v>5503.099999999999</v>
      </c>
      <c r="D25" s="155">
        <f t="shared" si="0"/>
        <v>0.8653353251041748</v>
      </c>
    </row>
    <row r="26" spans="1:4" ht="18.75">
      <c r="A26" s="85" t="s">
        <v>205</v>
      </c>
      <c r="B26"/>
      <c r="C26"/>
      <c r="D26"/>
    </row>
    <row r="27" spans="1:4" ht="18.75">
      <c r="A27" s="86"/>
      <c r="B27"/>
      <c r="C27"/>
      <c r="D27"/>
    </row>
    <row r="28" spans="1:4" ht="18.75">
      <c r="A28" s="86"/>
      <c r="B28"/>
      <c r="C28"/>
      <c r="D28"/>
    </row>
    <row r="29" spans="1:4" ht="18.75">
      <c r="A29" s="86"/>
      <c r="B29"/>
      <c r="C29"/>
      <c r="D29"/>
    </row>
    <row r="30" spans="1:4" ht="18.75">
      <c r="A30" s="86"/>
      <c r="B30"/>
      <c r="C30"/>
      <c r="D30"/>
    </row>
    <row r="31" spans="1:4" ht="18.75">
      <c r="A31" s="86"/>
      <c r="B31"/>
      <c r="C31"/>
      <c r="D31"/>
    </row>
    <row r="32" spans="1:4" ht="18.75">
      <c r="A32" s="86"/>
      <c r="B32"/>
      <c r="C32"/>
      <c r="D32"/>
    </row>
    <row r="33" spans="1:4" ht="18.75">
      <c r="A33" s="86"/>
      <c r="B33"/>
      <c r="C33"/>
      <c r="D33"/>
    </row>
    <row r="34" spans="1:4" ht="18.75">
      <c r="A34" s="86"/>
      <c r="B34"/>
      <c r="C34"/>
      <c r="D34"/>
    </row>
    <row r="35" spans="1:4" ht="18.75">
      <c r="A35" s="86"/>
      <c r="B35"/>
      <c r="C35"/>
      <c r="D35"/>
    </row>
    <row r="36" spans="1:4" ht="18.75">
      <c r="A36" s="86"/>
      <c r="B36"/>
      <c r="C36"/>
      <c r="D36"/>
    </row>
    <row r="37" spans="1:4" ht="18.75">
      <c r="A37" s="86"/>
      <c r="B37"/>
      <c r="C37"/>
      <c r="D37"/>
    </row>
  </sheetData>
  <sheetProtection/>
  <mergeCells count="1">
    <mergeCell ref="A6:D6"/>
  </mergeCells>
  <printOptions/>
  <pageMargins left="0.7874015748031497" right="0.7874015748031497" top="1.1811023622047245" bottom="0.3937007874015748" header="0.5118110236220472" footer="0.31496062992125984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79"/>
  <sheetViews>
    <sheetView view="pageLayout" zoomScaleSheetLayoutView="100" workbookViewId="0" topLeftCell="E1">
      <selection activeCell="K12" sqref="K12"/>
    </sheetView>
  </sheetViews>
  <sheetFormatPr defaultColWidth="40.75390625" defaultRowHeight="12.75"/>
  <cols>
    <col min="1" max="1" width="9.625" style="1" customWidth="1"/>
    <col min="2" max="2" width="12.375" style="4" customWidth="1"/>
    <col min="3" max="3" width="16.125" style="1" customWidth="1"/>
    <col min="4" max="4" width="11.125" style="1" customWidth="1"/>
    <col min="5" max="5" width="83.75390625" style="2" customWidth="1"/>
    <col min="6" max="6" width="19.125" style="17" customWidth="1"/>
    <col min="7" max="7" width="18.75390625" style="17" customWidth="1"/>
    <col min="8" max="8" width="13.75390625" style="1" customWidth="1"/>
    <col min="9" max="9" width="16.375" style="1" customWidth="1"/>
    <col min="10" max="10" width="15.125" style="1" customWidth="1"/>
    <col min="11" max="16384" width="40.75390625" style="1" customWidth="1"/>
  </cols>
  <sheetData>
    <row r="1" ht="18.75">
      <c r="G1" s="60" t="s">
        <v>208</v>
      </c>
    </row>
    <row r="2" spans="7:8" ht="18.75">
      <c r="G2" s="7" t="s">
        <v>57</v>
      </c>
      <c r="H2" s="62"/>
    </row>
    <row r="3" spans="7:8" ht="18.75">
      <c r="G3" s="7" t="s">
        <v>58</v>
      </c>
      <c r="H3" s="62"/>
    </row>
    <row r="4" ht="18.75">
      <c r="G4" s="7" t="s">
        <v>320</v>
      </c>
    </row>
    <row r="6" spans="1:8" ht="18.75">
      <c r="A6" s="197" t="s">
        <v>313</v>
      </c>
      <c r="B6" s="197"/>
      <c r="C6" s="197"/>
      <c r="D6" s="197"/>
      <c r="E6" s="197"/>
      <c r="F6" s="197"/>
      <c r="G6" s="197"/>
      <c r="H6" s="197"/>
    </row>
    <row r="7" spans="1:8" ht="13.5" customHeight="1">
      <c r="A7" s="161"/>
      <c r="B7" s="161"/>
      <c r="C7" s="161"/>
      <c r="D7" s="161"/>
      <c r="E7" s="161"/>
      <c r="F7" s="161"/>
      <c r="G7" s="161"/>
      <c r="H7" s="161"/>
    </row>
    <row r="8" spans="1:7" ht="18.75">
      <c r="A8" s="6"/>
      <c r="B8" s="166"/>
      <c r="C8" s="6"/>
      <c r="D8" s="6"/>
      <c r="E8" s="90"/>
      <c r="F8" s="91"/>
      <c r="G8" s="92" t="s">
        <v>1</v>
      </c>
    </row>
    <row r="9" spans="1:8" s="3" customFormat="1" ht="17.25" customHeight="1">
      <c r="A9" s="188" t="s">
        <v>5</v>
      </c>
      <c r="B9" s="200" t="s">
        <v>52</v>
      </c>
      <c r="C9" s="201"/>
      <c r="D9" s="202"/>
      <c r="E9" s="198" t="s">
        <v>6</v>
      </c>
      <c r="F9" s="195" t="s">
        <v>54</v>
      </c>
      <c r="G9" s="195" t="s">
        <v>73</v>
      </c>
      <c r="H9" s="190" t="s">
        <v>55</v>
      </c>
    </row>
    <row r="10" spans="1:8" s="3" customFormat="1" ht="58.5" customHeight="1">
      <c r="A10" s="189"/>
      <c r="B10" s="67" t="s">
        <v>7</v>
      </c>
      <c r="C10" s="93" t="s">
        <v>8</v>
      </c>
      <c r="D10" s="93" t="s">
        <v>9</v>
      </c>
      <c r="E10" s="199"/>
      <c r="F10" s="196"/>
      <c r="G10" s="196"/>
      <c r="H10" s="190"/>
    </row>
    <row r="11" spans="1:8" s="4" customFormat="1" ht="18.75" customHeight="1">
      <c r="A11" s="94">
        <v>1</v>
      </c>
      <c r="B11" s="94">
        <v>2</v>
      </c>
      <c r="C11" s="89" t="s">
        <v>3</v>
      </c>
      <c r="D11" s="89" t="s">
        <v>2</v>
      </c>
      <c r="E11" s="87">
        <v>5</v>
      </c>
      <c r="F11" s="88" t="s">
        <v>4</v>
      </c>
      <c r="G11" s="88" t="s">
        <v>0</v>
      </c>
      <c r="H11" s="89" t="s">
        <v>51</v>
      </c>
    </row>
    <row r="12" spans="1:8" s="4" customFormat="1" ht="33.75" customHeight="1">
      <c r="A12" s="104">
        <v>621</v>
      </c>
      <c r="B12" s="121"/>
      <c r="C12" s="122"/>
      <c r="D12" s="122"/>
      <c r="E12" s="106" t="s">
        <v>281</v>
      </c>
      <c r="F12" s="118">
        <f aca="true" t="shared" si="0" ref="F12:G16">F13</f>
        <v>11.4</v>
      </c>
      <c r="G12" s="103">
        <f t="shared" si="0"/>
        <v>8.4</v>
      </c>
      <c r="H12" s="96">
        <f aca="true" t="shared" si="1" ref="H12:H17">G12/F12</f>
        <v>0.7368421052631579</v>
      </c>
    </row>
    <row r="13" spans="1:8" s="4" customFormat="1" ht="18.75" customHeight="1">
      <c r="A13" s="105"/>
      <c r="B13" s="164" t="s">
        <v>27</v>
      </c>
      <c r="C13" s="109"/>
      <c r="D13" s="109"/>
      <c r="E13" s="111" t="s">
        <v>183</v>
      </c>
      <c r="F13" s="117">
        <f t="shared" si="0"/>
        <v>11.4</v>
      </c>
      <c r="G13" s="100">
        <f t="shared" si="0"/>
        <v>8.4</v>
      </c>
      <c r="H13" s="98">
        <f t="shared" si="1"/>
        <v>0.7368421052631579</v>
      </c>
    </row>
    <row r="14" spans="1:8" s="4" customFormat="1" ht="35.25" customHeight="1">
      <c r="A14" s="105"/>
      <c r="B14" s="164" t="s">
        <v>30</v>
      </c>
      <c r="C14" s="116"/>
      <c r="D14" s="116"/>
      <c r="E14" s="113" t="s">
        <v>277</v>
      </c>
      <c r="F14" s="117">
        <f t="shared" si="0"/>
        <v>11.4</v>
      </c>
      <c r="G14" s="100">
        <f t="shared" si="0"/>
        <v>8.4</v>
      </c>
      <c r="H14" s="98">
        <f t="shared" si="1"/>
        <v>0.7368421052631579</v>
      </c>
    </row>
    <row r="15" spans="1:8" s="4" customFormat="1" ht="36" customHeight="1">
      <c r="A15" s="105"/>
      <c r="B15" s="164"/>
      <c r="C15" s="109" t="s">
        <v>25</v>
      </c>
      <c r="D15" s="109"/>
      <c r="E15" s="111" t="s">
        <v>278</v>
      </c>
      <c r="F15" s="117">
        <f t="shared" si="0"/>
        <v>11.4</v>
      </c>
      <c r="G15" s="100">
        <f t="shared" si="0"/>
        <v>8.4</v>
      </c>
      <c r="H15" s="98">
        <f t="shared" si="1"/>
        <v>0.7368421052631579</v>
      </c>
    </row>
    <row r="16" spans="1:8" s="4" customFormat="1" ht="18.75" customHeight="1">
      <c r="A16" s="105"/>
      <c r="B16" s="164"/>
      <c r="C16" s="109" t="s">
        <v>26</v>
      </c>
      <c r="D16" s="109"/>
      <c r="E16" s="111" t="s">
        <v>202</v>
      </c>
      <c r="F16" s="117">
        <f t="shared" si="0"/>
        <v>11.4</v>
      </c>
      <c r="G16" s="117">
        <f t="shared" si="0"/>
        <v>8.4</v>
      </c>
      <c r="H16" s="98">
        <f t="shared" si="1"/>
        <v>0.7368421052631579</v>
      </c>
    </row>
    <row r="17" spans="1:8" s="4" customFormat="1" ht="30" customHeight="1">
      <c r="A17" s="105"/>
      <c r="B17" s="164"/>
      <c r="C17" s="109"/>
      <c r="D17" s="109">
        <v>200</v>
      </c>
      <c r="E17" s="111" t="s">
        <v>218</v>
      </c>
      <c r="F17" s="117">
        <v>11.4</v>
      </c>
      <c r="G17" s="100">
        <v>8.4</v>
      </c>
      <c r="H17" s="98">
        <f t="shared" si="1"/>
        <v>0.7368421052631579</v>
      </c>
    </row>
    <row r="18" spans="1:8" ht="31.5">
      <c r="A18" s="104">
        <v>622</v>
      </c>
      <c r="B18" s="122"/>
      <c r="C18" s="122"/>
      <c r="D18" s="122"/>
      <c r="E18" s="106" t="s">
        <v>10</v>
      </c>
      <c r="F18" s="120">
        <f>F19+F53+F58+F67+F76</f>
        <v>2316.4</v>
      </c>
      <c r="G18" s="120">
        <f>G19+G53+G58+G67+G76</f>
        <v>1482.7</v>
      </c>
      <c r="H18" s="101">
        <f aca="true" t="shared" si="2" ref="H18:H30">G18/F18</f>
        <v>0.640088067691245</v>
      </c>
    </row>
    <row r="19" spans="1:8" ht="18.75">
      <c r="A19" s="105"/>
      <c r="B19" s="114" t="s">
        <v>27</v>
      </c>
      <c r="C19" s="107"/>
      <c r="D19" s="107"/>
      <c r="E19" s="108" t="s">
        <v>183</v>
      </c>
      <c r="F19" s="119">
        <f>F20+F28+F41+F47</f>
        <v>1474.8000000000002</v>
      </c>
      <c r="G19" s="119">
        <f>G20+G28+G41+G47</f>
        <v>887.3</v>
      </c>
      <c r="H19" s="98">
        <f t="shared" si="2"/>
        <v>0.6016409004610793</v>
      </c>
    </row>
    <row r="20" spans="1:8" ht="37.5" customHeight="1">
      <c r="A20" s="105"/>
      <c r="B20" s="114" t="s">
        <v>31</v>
      </c>
      <c r="C20" s="105"/>
      <c r="D20" s="105"/>
      <c r="E20" s="108" t="s">
        <v>184</v>
      </c>
      <c r="F20" s="117">
        <f aca="true" t="shared" si="3" ref="F20:G22">F21</f>
        <v>184.60000000000002</v>
      </c>
      <c r="G20" s="97">
        <f t="shared" si="3"/>
        <v>-109.10000000000001</v>
      </c>
      <c r="H20" s="98">
        <f t="shared" si="2"/>
        <v>-0.5910075839653304</v>
      </c>
    </row>
    <row r="21" spans="1:8" ht="31.5">
      <c r="A21" s="105"/>
      <c r="B21" s="114"/>
      <c r="C21" s="162" t="s">
        <v>11</v>
      </c>
      <c r="D21" s="115"/>
      <c r="E21" s="163" t="s">
        <v>192</v>
      </c>
      <c r="F21" s="118">
        <f t="shared" si="3"/>
        <v>184.60000000000002</v>
      </c>
      <c r="G21" s="95">
        <f t="shared" si="3"/>
        <v>-109.10000000000001</v>
      </c>
      <c r="H21" s="96">
        <f t="shared" si="2"/>
        <v>-0.5910075839653304</v>
      </c>
    </row>
    <row r="22" spans="1:8" ht="31.5">
      <c r="A22" s="105"/>
      <c r="B22" s="114"/>
      <c r="C22" s="109" t="s">
        <v>209</v>
      </c>
      <c r="D22" s="107"/>
      <c r="E22" s="111" t="s">
        <v>194</v>
      </c>
      <c r="F22" s="117">
        <f t="shared" si="3"/>
        <v>184.60000000000002</v>
      </c>
      <c r="G22" s="99">
        <f t="shared" si="3"/>
        <v>-109.10000000000001</v>
      </c>
      <c r="H22" s="98">
        <f t="shared" si="2"/>
        <v>-0.5910075839653304</v>
      </c>
    </row>
    <row r="23" spans="1:8" ht="31.5">
      <c r="A23" s="105"/>
      <c r="B23" s="114"/>
      <c r="C23" s="109" t="s">
        <v>210</v>
      </c>
      <c r="D23" s="107"/>
      <c r="E23" s="111" t="s">
        <v>211</v>
      </c>
      <c r="F23" s="117">
        <f>F24+F26</f>
        <v>184.60000000000002</v>
      </c>
      <c r="G23" s="117">
        <f>G24+G26</f>
        <v>-109.10000000000001</v>
      </c>
      <c r="H23" s="98">
        <f t="shared" si="2"/>
        <v>-0.5910075839653304</v>
      </c>
    </row>
    <row r="24" spans="1:8" ht="18.75">
      <c r="A24" s="105"/>
      <c r="B24" s="114"/>
      <c r="C24" s="109" t="s">
        <v>212</v>
      </c>
      <c r="D24" s="107"/>
      <c r="E24" s="111" t="s">
        <v>213</v>
      </c>
      <c r="F24" s="117">
        <f>F25</f>
        <v>150.9</v>
      </c>
      <c r="G24" s="97">
        <f>G25</f>
        <v>-142.8</v>
      </c>
      <c r="H24" s="98">
        <f t="shared" si="2"/>
        <v>-0.9463220675944335</v>
      </c>
    </row>
    <row r="25" spans="1:8" ht="47.25">
      <c r="A25" s="105"/>
      <c r="B25" s="114"/>
      <c r="C25" s="105"/>
      <c r="D25" s="107">
        <v>100</v>
      </c>
      <c r="E25" s="108" t="s">
        <v>17</v>
      </c>
      <c r="F25" s="117">
        <v>150.9</v>
      </c>
      <c r="G25" s="97">
        <v>-142.8</v>
      </c>
      <c r="H25" s="98">
        <f t="shared" si="2"/>
        <v>-0.9463220675944335</v>
      </c>
    </row>
    <row r="26" spans="1:8" ht="31.5">
      <c r="A26" s="105"/>
      <c r="B26" s="114"/>
      <c r="C26" s="109" t="s">
        <v>214</v>
      </c>
      <c r="D26" s="107"/>
      <c r="E26" s="111" t="s">
        <v>215</v>
      </c>
      <c r="F26" s="117">
        <f>F27</f>
        <v>33.7</v>
      </c>
      <c r="G26" s="97">
        <f>G27</f>
        <v>33.7</v>
      </c>
      <c r="H26" s="98">
        <f t="shared" si="2"/>
        <v>1</v>
      </c>
    </row>
    <row r="27" spans="1:8" ht="47.25">
      <c r="A27" s="105"/>
      <c r="B27" s="114"/>
      <c r="C27" s="105"/>
      <c r="D27" s="107">
        <v>100</v>
      </c>
      <c r="E27" s="108" t="s">
        <v>17</v>
      </c>
      <c r="F27" s="117">
        <v>33.7</v>
      </c>
      <c r="G27" s="97">
        <v>33.7</v>
      </c>
      <c r="H27" s="98">
        <f t="shared" si="2"/>
        <v>1</v>
      </c>
    </row>
    <row r="28" spans="1:8" ht="47.25">
      <c r="A28" s="105"/>
      <c r="B28" s="114" t="s">
        <v>32</v>
      </c>
      <c r="C28" s="105"/>
      <c r="D28" s="105"/>
      <c r="E28" s="108" t="s">
        <v>33</v>
      </c>
      <c r="F28" s="119">
        <f aca="true" t="shared" si="4" ref="F28:G30">F29</f>
        <v>1224.3</v>
      </c>
      <c r="G28" s="119">
        <f t="shared" si="4"/>
        <v>964.8</v>
      </c>
      <c r="H28" s="98">
        <f t="shared" si="2"/>
        <v>0.7880421465327125</v>
      </c>
    </row>
    <row r="29" spans="1:8" ht="31.5">
      <c r="A29" s="105"/>
      <c r="B29" s="114"/>
      <c r="C29" s="162" t="s">
        <v>11</v>
      </c>
      <c r="D29" s="115"/>
      <c r="E29" s="163" t="s">
        <v>192</v>
      </c>
      <c r="F29" s="120">
        <f t="shared" si="4"/>
        <v>1224.3</v>
      </c>
      <c r="G29" s="120">
        <f t="shared" si="4"/>
        <v>964.8</v>
      </c>
      <c r="H29" s="96">
        <f t="shared" si="2"/>
        <v>0.7880421465327125</v>
      </c>
    </row>
    <row r="30" spans="1:8" ht="31.5">
      <c r="A30" s="105"/>
      <c r="B30" s="114"/>
      <c r="C30" s="109" t="s">
        <v>209</v>
      </c>
      <c r="D30" s="107"/>
      <c r="E30" s="111" t="s">
        <v>194</v>
      </c>
      <c r="F30" s="119">
        <f t="shared" si="4"/>
        <v>1224.3</v>
      </c>
      <c r="G30" s="119">
        <f t="shared" si="4"/>
        <v>964.8</v>
      </c>
      <c r="H30" s="98">
        <f t="shared" si="2"/>
        <v>0.7880421465327125</v>
      </c>
    </row>
    <row r="31" spans="1:8" ht="31.5">
      <c r="A31" s="105"/>
      <c r="B31" s="114"/>
      <c r="C31" s="109" t="s">
        <v>210</v>
      </c>
      <c r="D31" s="107"/>
      <c r="E31" s="111" t="s">
        <v>211</v>
      </c>
      <c r="F31" s="119">
        <f>F32+F36+F39</f>
        <v>1224.3</v>
      </c>
      <c r="G31" s="119">
        <f>G32+G36+G39</f>
        <v>964.8</v>
      </c>
      <c r="H31" s="98"/>
    </row>
    <row r="32" spans="1:8" ht="18.75">
      <c r="A32" s="105"/>
      <c r="B32" s="114"/>
      <c r="C32" s="109" t="s">
        <v>216</v>
      </c>
      <c r="D32" s="110"/>
      <c r="E32" s="111" t="s">
        <v>217</v>
      </c>
      <c r="F32" s="119">
        <f>F33+F34+F35</f>
        <v>880.4</v>
      </c>
      <c r="G32" s="119">
        <f>G33+G34+G35</f>
        <v>748</v>
      </c>
      <c r="H32" s="102">
        <f aca="true" t="shared" si="5" ref="H32:H55">G32/F32</f>
        <v>0.8496138119036801</v>
      </c>
    </row>
    <row r="33" spans="1:8" ht="47.25">
      <c r="A33" s="105"/>
      <c r="B33" s="114"/>
      <c r="C33" s="109"/>
      <c r="D33" s="109">
        <v>100</v>
      </c>
      <c r="E33" s="111" t="s">
        <v>17</v>
      </c>
      <c r="F33" s="117">
        <v>477.5</v>
      </c>
      <c r="G33" s="97">
        <v>473</v>
      </c>
      <c r="H33" s="98">
        <f t="shared" si="5"/>
        <v>0.9905759162303664</v>
      </c>
    </row>
    <row r="34" spans="1:8" ht="31.5">
      <c r="A34" s="105"/>
      <c r="B34" s="114"/>
      <c r="C34" s="109"/>
      <c r="D34" s="107">
        <v>200</v>
      </c>
      <c r="E34" s="108" t="s">
        <v>218</v>
      </c>
      <c r="F34" s="117">
        <v>397.9</v>
      </c>
      <c r="G34" s="97">
        <v>274.5</v>
      </c>
      <c r="H34" s="98">
        <f t="shared" si="5"/>
        <v>0.6898718270922343</v>
      </c>
    </row>
    <row r="35" spans="1:8" ht="18.75">
      <c r="A35" s="105"/>
      <c r="B35" s="114"/>
      <c r="C35" s="107"/>
      <c r="D35" s="109">
        <v>800</v>
      </c>
      <c r="E35" s="111" t="s">
        <v>18</v>
      </c>
      <c r="F35" s="119">
        <v>5</v>
      </c>
      <c r="G35" s="97">
        <v>0.5</v>
      </c>
      <c r="H35" s="98">
        <f t="shared" si="5"/>
        <v>0.1</v>
      </c>
    </row>
    <row r="36" spans="1:8" ht="31.5">
      <c r="A36" s="105"/>
      <c r="B36" s="114"/>
      <c r="C36" s="109" t="s">
        <v>214</v>
      </c>
      <c r="D36" s="109"/>
      <c r="E36" s="111" t="s">
        <v>215</v>
      </c>
      <c r="F36" s="117">
        <f>F37+F38</f>
        <v>343.7</v>
      </c>
      <c r="G36" s="117">
        <f>G37+G38</f>
        <v>216.8</v>
      </c>
      <c r="H36" s="98">
        <f t="shared" si="5"/>
        <v>0.6307826592958976</v>
      </c>
    </row>
    <row r="37" spans="1:8" ht="47.25">
      <c r="A37" s="105"/>
      <c r="B37" s="114"/>
      <c r="C37" s="109"/>
      <c r="D37" s="109">
        <v>100</v>
      </c>
      <c r="E37" s="111" t="s">
        <v>17</v>
      </c>
      <c r="F37" s="117">
        <v>276.2</v>
      </c>
      <c r="G37" s="97">
        <v>216.8</v>
      </c>
      <c r="H37" s="98">
        <f t="shared" si="5"/>
        <v>0.7849384503982622</v>
      </c>
    </row>
    <row r="38" spans="1:8" ht="18.75">
      <c r="A38" s="105"/>
      <c r="B38" s="114"/>
      <c r="C38" s="109"/>
      <c r="D38" s="109">
        <v>300</v>
      </c>
      <c r="E38" s="69" t="s">
        <v>15</v>
      </c>
      <c r="F38" s="117">
        <v>67.5</v>
      </c>
      <c r="G38" s="97">
        <v>0</v>
      </c>
      <c r="H38" s="98">
        <f t="shared" si="5"/>
        <v>0</v>
      </c>
    </row>
    <row r="39" spans="1:8" ht="18.75">
      <c r="A39" s="105"/>
      <c r="B39" s="114"/>
      <c r="C39" s="109" t="s">
        <v>219</v>
      </c>
      <c r="D39" s="109"/>
      <c r="E39" s="111" t="s">
        <v>24</v>
      </c>
      <c r="F39" s="117">
        <v>0.2</v>
      </c>
      <c r="G39" s="97">
        <f>G40</f>
        <v>0</v>
      </c>
      <c r="H39" s="98">
        <f t="shared" si="5"/>
        <v>0</v>
      </c>
    </row>
    <row r="40" spans="1:8" ht="31.5">
      <c r="A40" s="105"/>
      <c r="B40" s="114"/>
      <c r="C40" s="109"/>
      <c r="D40" s="109">
        <v>200</v>
      </c>
      <c r="E40" s="111" t="s">
        <v>218</v>
      </c>
      <c r="F40" s="117">
        <v>0.2</v>
      </c>
      <c r="G40" s="97">
        <v>0</v>
      </c>
      <c r="H40" s="98">
        <f t="shared" si="5"/>
        <v>0</v>
      </c>
    </row>
    <row r="41" spans="1:8" ht="18.75">
      <c r="A41" s="105"/>
      <c r="B41" s="164" t="s">
        <v>34</v>
      </c>
      <c r="C41" s="109"/>
      <c r="D41" s="109"/>
      <c r="E41" s="111" t="s">
        <v>35</v>
      </c>
      <c r="F41" s="117">
        <v>16</v>
      </c>
      <c r="G41" s="97">
        <f>G42</f>
        <v>0</v>
      </c>
      <c r="H41" s="98">
        <f t="shared" si="5"/>
        <v>0</v>
      </c>
    </row>
    <row r="42" spans="1:8" ht="31.5">
      <c r="A42" s="105"/>
      <c r="B42" s="164"/>
      <c r="C42" s="162" t="s">
        <v>11</v>
      </c>
      <c r="D42" s="162"/>
      <c r="E42" s="163" t="s">
        <v>192</v>
      </c>
      <c r="F42" s="118">
        <v>16</v>
      </c>
      <c r="G42" s="95">
        <f>G43</f>
        <v>0</v>
      </c>
      <c r="H42" s="96">
        <f t="shared" si="5"/>
        <v>0</v>
      </c>
    </row>
    <row r="43" spans="1:8" ht="31.5">
      <c r="A43" s="105"/>
      <c r="B43" s="164"/>
      <c r="C43" s="109" t="s">
        <v>12</v>
      </c>
      <c r="D43" s="109"/>
      <c r="E43" s="111" t="s">
        <v>193</v>
      </c>
      <c r="F43" s="117">
        <v>16</v>
      </c>
      <c r="G43" s="100">
        <f>G44</f>
        <v>0</v>
      </c>
      <c r="H43" s="98">
        <f t="shared" si="5"/>
        <v>0</v>
      </c>
    </row>
    <row r="44" spans="1:8" ht="78.75">
      <c r="A44" s="105"/>
      <c r="B44" s="164"/>
      <c r="C44" s="109" t="s">
        <v>14</v>
      </c>
      <c r="D44" s="109"/>
      <c r="E44" s="111" t="s">
        <v>220</v>
      </c>
      <c r="F44" s="117">
        <v>16</v>
      </c>
      <c r="G44" s="100">
        <f>SUM(G45:G46)</f>
        <v>0</v>
      </c>
      <c r="H44" s="98">
        <f t="shared" si="5"/>
        <v>0</v>
      </c>
    </row>
    <row r="45" spans="1:8" ht="18.75">
      <c r="A45" s="105"/>
      <c r="B45" s="164"/>
      <c r="C45" s="109" t="s">
        <v>221</v>
      </c>
      <c r="D45" s="109"/>
      <c r="E45" s="111" t="s">
        <v>222</v>
      </c>
      <c r="F45" s="117">
        <v>16</v>
      </c>
      <c r="G45" s="100">
        <f>G46</f>
        <v>0</v>
      </c>
      <c r="H45" s="98">
        <f t="shared" si="5"/>
        <v>0</v>
      </c>
    </row>
    <row r="46" spans="1:8" ht="18.75">
      <c r="A46" s="105"/>
      <c r="B46" s="164"/>
      <c r="C46" s="109"/>
      <c r="D46" s="109">
        <v>800</v>
      </c>
      <c r="E46" s="111" t="s">
        <v>18</v>
      </c>
      <c r="F46" s="117">
        <v>16</v>
      </c>
      <c r="G46" s="100">
        <v>0</v>
      </c>
      <c r="H46" s="98">
        <f t="shared" si="5"/>
        <v>0</v>
      </c>
    </row>
    <row r="47" spans="1:8" ht="18.75">
      <c r="A47" s="105"/>
      <c r="B47" s="164" t="s">
        <v>28</v>
      </c>
      <c r="C47" s="109"/>
      <c r="D47" s="109"/>
      <c r="E47" s="111" t="s">
        <v>29</v>
      </c>
      <c r="F47" s="117">
        <f aca="true" t="shared" si="6" ref="F47:G51">F48</f>
        <v>49.9</v>
      </c>
      <c r="G47" s="100">
        <f t="shared" si="6"/>
        <v>31.6</v>
      </c>
      <c r="H47" s="98">
        <f t="shared" si="5"/>
        <v>0.6332665330661323</v>
      </c>
    </row>
    <row r="48" spans="1:8" ht="31.5">
      <c r="A48" s="105"/>
      <c r="B48" s="164"/>
      <c r="C48" s="162" t="s">
        <v>11</v>
      </c>
      <c r="D48" s="162"/>
      <c r="E48" s="163" t="s">
        <v>192</v>
      </c>
      <c r="F48" s="118">
        <f t="shared" si="6"/>
        <v>49.9</v>
      </c>
      <c r="G48" s="118">
        <f t="shared" si="6"/>
        <v>31.6</v>
      </c>
      <c r="H48" s="96">
        <f t="shared" si="5"/>
        <v>0.6332665330661323</v>
      </c>
    </row>
    <row r="49" spans="1:8" ht="31.5">
      <c r="A49" s="105"/>
      <c r="B49" s="164"/>
      <c r="C49" s="109" t="s">
        <v>12</v>
      </c>
      <c r="D49" s="109"/>
      <c r="E49" s="111" t="s">
        <v>193</v>
      </c>
      <c r="F49" s="117">
        <f t="shared" si="6"/>
        <v>49.9</v>
      </c>
      <c r="G49" s="97">
        <f t="shared" si="6"/>
        <v>31.6</v>
      </c>
      <c r="H49" s="98">
        <f t="shared" si="5"/>
        <v>0.6332665330661323</v>
      </c>
    </row>
    <row r="50" spans="1:8" ht="31.5">
      <c r="A50" s="105"/>
      <c r="B50" s="164"/>
      <c r="C50" s="109" t="s">
        <v>13</v>
      </c>
      <c r="D50" s="109"/>
      <c r="E50" s="111" t="s">
        <v>223</v>
      </c>
      <c r="F50" s="117">
        <f t="shared" si="6"/>
        <v>49.9</v>
      </c>
      <c r="G50" s="117">
        <f t="shared" si="6"/>
        <v>31.6</v>
      </c>
      <c r="H50" s="98">
        <f t="shared" si="5"/>
        <v>0.6332665330661323</v>
      </c>
    </row>
    <row r="51" spans="1:8" ht="36.75" customHeight="1">
      <c r="A51" s="105"/>
      <c r="B51" s="164"/>
      <c r="C51" s="109" t="s">
        <v>224</v>
      </c>
      <c r="D51" s="109"/>
      <c r="E51" s="111" t="s">
        <v>225</v>
      </c>
      <c r="F51" s="117">
        <f t="shared" si="6"/>
        <v>49.9</v>
      </c>
      <c r="G51" s="117">
        <f t="shared" si="6"/>
        <v>31.6</v>
      </c>
      <c r="H51" s="98">
        <f t="shared" si="5"/>
        <v>0.6332665330661323</v>
      </c>
    </row>
    <row r="52" spans="1:8" ht="31.5">
      <c r="A52" s="105"/>
      <c r="B52" s="164"/>
      <c r="C52" s="109"/>
      <c r="D52" s="109">
        <v>200</v>
      </c>
      <c r="E52" s="111" t="s">
        <v>218</v>
      </c>
      <c r="F52" s="117">
        <v>49.9</v>
      </c>
      <c r="G52" s="97">
        <v>31.6</v>
      </c>
      <c r="H52" s="98">
        <f t="shared" si="5"/>
        <v>0.6332665330661323</v>
      </c>
    </row>
    <row r="53" spans="1:8" ht="18.75">
      <c r="A53" s="105"/>
      <c r="B53" s="165" t="s">
        <v>279</v>
      </c>
      <c r="C53" s="112"/>
      <c r="D53" s="112"/>
      <c r="E53" s="69" t="s">
        <v>226</v>
      </c>
      <c r="F53" s="117">
        <v>39.2</v>
      </c>
      <c r="G53" s="97">
        <f>G54</f>
        <v>39.2</v>
      </c>
      <c r="H53" s="98">
        <f t="shared" si="5"/>
        <v>1</v>
      </c>
    </row>
    <row r="54" spans="1:8" ht="18.75">
      <c r="A54" s="105"/>
      <c r="B54" s="164" t="s">
        <v>280</v>
      </c>
      <c r="C54" s="109"/>
      <c r="D54" s="112"/>
      <c r="E54" s="69" t="s">
        <v>187</v>
      </c>
      <c r="F54" s="117">
        <v>39.2</v>
      </c>
      <c r="G54" s="97">
        <f>G55</f>
        <v>39.2</v>
      </c>
      <c r="H54" s="98">
        <f t="shared" si="5"/>
        <v>1</v>
      </c>
    </row>
    <row r="55" spans="1:8" ht="46.5" customHeight="1">
      <c r="A55" s="105"/>
      <c r="B55" s="164"/>
      <c r="C55" s="162" t="s">
        <v>227</v>
      </c>
      <c r="D55" s="162"/>
      <c r="E55" s="163" t="s">
        <v>228</v>
      </c>
      <c r="F55" s="118">
        <v>39.2</v>
      </c>
      <c r="G55" s="167">
        <f>G56</f>
        <v>39.2</v>
      </c>
      <c r="H55" s="96">
        <f t="shared" si="5"/>
        <v>1</v>
      </c>
    </row>
    <row r="56" spans="1:8" ht="31.5">
      <c r="A56" s="105"/>
      <c r="B56" s="164"/>
      <c r="C56" s="109" t="s">
        <v>229</v>
      </c>
      <c r="D56" s="109"/>
      <c r="E56" s="111" t="s">
        <v>203</v>
      </c>
      <c r="F56" s="117">
        <v>39.2</v>
      </c>
      <c r="G56" s="97">
        <f>G57</f>
        <v>39.2</v>
      </c>
      <c r="H56" s="102">
        <f aca="true" t="shared" si="7" ref="H56:H67">G56/F56</f>
        <v>1</v>
      </c>
    </row>
    <row r="57" spans="1:8" ht="47.25">
      <c r="A57" s="105"/>
      <c r="B57" s="164"/>
      <c r="C57" s="109"/>
      <c r="D57" s="109">
        <v>100</v>
      </c>
      <c r="E57" s="69" t="s">
        <v>17</v>
      </c>
      <c r="F57" s="117">
        <v>39.2</v>
      </c>
      <c r="G57" s="97">
        <v>39.2</v>
      </c>
      <c r="H57" s="98">
        <f t="shared" si="7"/>
        <v>1</v>
      </c>
    </row>
    <row r="58" spans="1:8" ht="18.75">
      <c r="A58" s="105"/>
      <c r="B58" s="164" t="s">
        <v>36</v>
      </c>
      <c r="C58" s="109"/>
      <c r="D58" s="109"/>
      <c r="E58" s="111" t="s">
        <v>37</v>
      </c>
      <c r="F58" s="117">
        <v>349.8</v>
      </c>
      <c r="G58" s="97">
        <f>G59</f>
        <v>302.9</v>
      </c>
      <c r="H58" s="98">
        <f t="shared" si="7"/>
        <v>0.8659233847913093</v>
      </c>
    </row>
    <row r="59" spans="1:8" ht="18.75">
      <c r="A59" s="105"/>
      <c r="B59" s="164" t="s">
        <v>38</v>
      </c>
      <c r="C59" s="109"/>
      <c r="D59" s="109"/>
      <c r="E59" s="111" t="s">
        <v>39</v>
      </c>
      <c r="F59" s="117">
        <v>349.8</v>
      </c>
      <c r="G59" s="97">
        <f>G60</f>
        <v>302.9</v>
      </c>
      <c r="H59" s="98">
        <f t="shared" si="7"/>
        <v>0.8659233847913093</v>
      </c>
    </row>
    <row r="60" spans="1:8" ht="31.5">
      <c r="A60" s="105"/>
      <c r="B60" s="164"/>
      <c r="C60" s="162" t="s">
        <v>19</v>
      </c>
      <c r="D60" s="162"/>
      <c r="E60" s="163" t="s">
        <v>230</v>
      </c>
      <c r="F60" s="118">
        <v>349.8</v>
      </c>
      <c r="G60" s="95">
        <f>G61</f>
        <v>302.9</v>
      </c>
      <c r="H60" s="96">
        <f t="shared" si="7"/>
        <v>0.8659233847913093</v>
      </c>
    </row>
    <row r="61" spans="1:8" ht="31.5">
      <c r="A61" s="105"/>
      <c r="B61" s="164"/>
      <c r="C61" s="109" t="s">
        <v>20</v>
      </c>
      <c r="D61" s="109"/>
      <c r="E61" s="111" t="s">
        <v>231</v>
      </c>
      <c r="F61" s="117">
        <f>F62</f>
        <v>349.8</v>
      </c>
      <c r="G61" s="100">
        <f>G62</f>
        <v>302.9</v>
      </c>
      <c r="H61" s="98">
        <f t="shared" si="7"/>
        <v>0.8659233847913093</v>
      </c>
    </row>
    <row r="62" spans="1:10" ht="31.5">
      <c r="A62" s="105"/>
      <c r="B62" s="164"/>
      <c r="C62" s="109" t="s">
        <v>21</v>
      </c>
      <c r="D62" s="109"/>
      <c r="E62" s="111" t="s">
        <v>232</v>
      </c>
      <c r="F62" s="117">
        <f>F63+F65</f>
        <v>349.8</v>
      </c>
      <c r="G62" s="117">
        <f>G63+G65</f>
        <v>302.9</v>
      </c>
      <c r="H62" s="98">
        <f t="shared" si="7"/>
        <v>0.8659233847913093</v>
      </c>
      <c r="I62" s="19"/>
      <c r="J62" s="19"/>
    </row>
    <row r="63" spans="1:8" ht="31.5">
      <c r="A63" s="105"/>
      <c r="B63" s="164"/>
      <c r="C63" s="109" t="s">
        <v>233</v>
      </c>
      <c r="D63" s="109"/>
      <c r="E63" s="113" t="s">
        <v>234</v>
      </c>
      <c r="F63" s="117">
        <v>8.8</v>
      </c>
      <c r="G63" s="97">
        <f>G64</f>
        <v>3</v>
      </c>
      <c r="H63" s="98">
        <f t="shared" si="7"/>
        <v>0.3409090909090909</v>
      </c>
    </row>
    <row r="64" spans="1:8" ht="31.5">
      <c r="A64" s="105"/>
      <c r="B64" s="164"/>
      <c r="C64" s="109"/>
      <c r="D64" s="109">
        <v>200</v>
      </c>
      <c r="E64" s="111" t="s">
        <v>218</v>
      </c>
      <c r="F64" s="117">
        <v>8.8</v>
      </c>
      <c r="G64" s="97">
        <v>3</v>
      </c>
      <c r="H64" s="98">
        <f t="shared" si="7"/>
        <v>0.3409090909090909</v>
      </c>
    </row>
    <row r="65" spans="1:8" ht="31.5">
      <c r="A65" s="105"/>
      <c r="B65" s="164"/>
      <c r="C65" s="109" t="s">
        <v>235</v>
      </c>
      <c r="D65" s="109"/>
      <c r="E65" s="111" t="s">
        <v>215</v>
      </c>
      <c r="F65" s="117">
        <v>341</v>
      </c>
      <c r="G65" s="97">
        <f>G66</f>
        <v>299.9</v>
      </c>
      <c r="H65" s="98">
        <f t="shared" si="7"/>
        <v>0.8794721407624633</v>
      </c>
    </row>
    <row r="66" spans="1:8" ht="31.5">
      <c r="A66" s="105"/>
      <c r="B66" s="164"/>
      <c r="C66" s="109"/>
      <c r="D66" s="109">
        <v>200</v>
      </c>
      <c r="E66" s="111" t="s">
        <v>218</v>
      </c>
      <c r="F66" s="117">
        <v>341</v>
      </c>
      <c r="G66" s="97">
        <v>299.9</v>
      </c>
      <c r="H66" s="102">
        <f t="shared" si="7"/>
        <v>0.8794721407624633</v>
      </c>
    </row>
    <row r="67" spans="1:8" ht="18.75">
      <c r="A67" s="105"/>
      <c r="B67" s="164" t="s">
        <v>40</v>
      </c>
      <c r="C67" s="109"/>
      <c r="D67" s="109"/>
      <c r="E67" s="111" t="s">
        <v>41</v>
      </c>
      <c r="F67" s="119">
        <f aca="true" t="shared" si="8" ref="F67:G70">F68</f>
        <v>262.7</v>
      </c>
      <c r="G67" s="119">
        <f t="shared" si="8"/>
        <v>148</v>
      </c>
      <c r="H67" s="102">
        <f t="shared" si="7"/>
        <v>0.5633802816901409</v>
      </c>
    </row>
    <row r="68" spans="1:8" ht="18.75">
      <c r="A68" s="105"/>
      <c r="B68" s="164" t="s">
        <v>42</v>
      </c>
      <c r="C68" s="109"/>
      <c r="D68" s="109"/>
      <c r="E68" s="111" t="s">
        <v>43</v>
      </c>
      <c r="F68" s="119">
        <f t="shared" si="8"/>
        <v>262.7</v>
      </c>
      <c r="G68" s="119">
        <f t="shared" si="8"/>
        <v>148</v>
      </c>
      <c r="H68" s="98">
        <f aca="true" t="shared" si="9" ref="H68:H130">G68/F68</f>
        <v>0.5633802816901409</v>
      </c>
    </row>
    <row r="69" spans="1:8" ht="31.5">
      <c r="A69" s="105"/>
      <c r="B69" s="164"/>
      <c r="C69" s="162" t="s">
        <v>19</v>
      </c>
      <c r="D69" s="162"/>
      <c r="E69" s="163" t="s">
        <v>230</v>
      </c>
      <c r="F69" s="120">
        <f t="shared" si="8"/>
        <v>262.7</v>
      </c>
      <c r="G69" s="120">
        <f t="shared" si="8"/>
        <v>148</v>
      </c>
      <c r="H69" s="96">
        <f t="shared" si="9"/>
        <v>0.5633802816901409</v>
      </c>
    </row>
    <row r="70" spans="1:8" ht="23.25" customHeight="1">
      <c r="A70" s="105"/>
      <c r="B70" s="164"/>
      <c r="C70" s="109" t="s">
        <v>22</v>
      </c>
      <c r="D70" s="109"/>
      <c r="E70" s="111" t="s">
        <v>236</v>
      </c>
      <c r="F70" s="119">
        <f t="shared" si="8"/>
        <v>262.7</v>
      </c>
      <c r="G70" s="119">
        <f t="shared" si="8"/>
        <v>148</v>
      </c>
      <c r="H70" s="98">
        <f t="shared" si="9"/>
        <v>0.5633802816901409</v>
      </c>
    </row>
    <row r="71" spans="1:8" ht="31.5">
      <c r="A71" s="105"/>
      <c r="B71" s="164"/>
      <c r="C71" s="109" t="s">
        <v>23</v>
      </c>
      <c r="D71" s="109"/>
      <c r="E71" s="111" t="s">
        <v>237</v>
      </c>
      <c r="F71" s="119">
        <f>F72+F74</f>
        <v>262.7</v>
      </c>
      <c r="G71" s="119">
        <f>G72+G74</f>
        <v>148</v>
      </c>
      <c r="H71" s="98">
        <f t="shared" si="9"/>
        <v>0.5633802816901409</v>
      </c>
    </row>
    <row r="72" spans="1:8" ht="18.75">
      <c r="A72" s="105"/>
      <c r="B72" s="164"/>
      <c r="C72" s="109" t="s">
        <v>238</v>
      </c>
      <c r="D72" s="109"/>
      <c r="E72" s="111" t="s">
        <v>239</v>
      </c>
      <c r="F72" s="117">
        <v>64.7</v>
      </c>
      <c r="G72" s="97">
        <f>G73</f>
        <v>37.4</v>
      </c>
      <c r="H72" s="98">
        <f t="shared" si="9"/>
        <v>0.5780525502318392</v>
      </c>
    </row>
    <row r="73" spans="1:8" ht="31.5">
      <c r="A73" s="105"/>
      <c r="B73" s="164"/>
      <c r="C73" s="109"/>
      <c r="D73" s="109">
        <v>200</v>
      </c>
      <c r="E73" s="111" t="s">
        <v>218</v>
      </c>
      <c r="F73" s="117">
        <v>64.7</v>
      </c>
      <c r="G73" s="97">
        <v>37.4</v>
      </c>
      <c r="H73" s="98">
        <f t="shared" si="9"/>
        <v>0.5780525502318392</v>
      </c>
    </row>
    <row r="74" spans="1:8" ht="47.25">
      <c r="A74" s="105"/>
      <c r="B74" s="164"/>
      <c r="C74" s="109" t="s">
        <v>240</v>
      </c>
      <c r="D74" s="109"/>
      <c r="E74" s="69" t="s">
        <v>241</v>
      </c>
      <c r="F74" s="119">
        <v>198</v>
      </c>
      <c r="G74" s="100">
        <f>G75</f>
        <v>110.6</v>
      </c>
      <c r="H74" s="98">
        <f t="shared" si="9"/>
        <v>0.5585858585858585</v>
      </c>
    </row>
    <row r="75" spans="1:8" ht="31.5">
      <c r="A75" s="105"/>
      <c r="B75" s="164"/>
      <c r="C75" s="109"/>
      <c r="D75" s="109">
        <v>200</v>
      </c>
      <c r="E75" s="69" t="s">
        <v>218</v>
      </c>
      <c r="F75" s="119">
        <v>198</v>
      </c>
      <c r="G75" s="100">
        <v>110.6</v>
      </c>
      <c r="H75" s="98">
        <f t="shared" si="9"/>
        <v>0.5585858585858585</v>
      </c>
    </row>
    <row r="76" spans="1:8" ht="18.75">
      <c r="A76" s="105"/>
      <c r="B76" s="164" t="s">
        <v>44</v>
      </c>
      <c r="C76" s="109"/>
      <c r="D76" s="109"/>
      <c r="E76" s="111" t="s">
        <v>45</v>
      </c>
      <c r="F76" s="117">
        <f aca="true" t="shared" si="10" ref="F76:G78">F77</f>
        <v>189.89999999999998</v>
      </c>
      <c r="G76" s="97">
        <f t="shared" si="10"/>
        <v>105.3</v>
      </c>
      <c r="H76" s="98">
        <f t="shared" si="9"/>
        <v>0.5545023696682465</v>
      </c>
    </row>
    <row r="77" spans="1:8" ht="18.75">
      <c r="A77" s="105"/>
      <c r="B77" s="164" t="s">
        <v>46</v>
      </c>
      <c r="C77" s="109"/>
      <c r="D77" s="109"/>
      <c r="E77" s="111" t="s">
        <v>47</v>
      </c>
      <c r="F77" s="117">
        <f t="shared" si="10"/>
        <v>189.89999999999998</v>
      </c>
      <c r="G77" s="100">
        <f t="shared" si="10"/>
        <v>105.3</v>
      </c>
      <c r="H77" s="98">
        <f t="shared" si="9"/>
        <v>0.5545023696682465</v>
      </c>
    </row>
    <row r="78" spans="1:8" ht="31.5">
      <c r="A78" s="105"/>
      <c r="B78" s="164"/>
      <c r="C78" s="162" t="s">
        <v>19</v>
      </c>
      <c r="D78" s="162"/>
      <c r="E78" s="163" t="s">
        <v>230</v>
      </c>
      <c r="F78" s="118">
        <f t="shared" si="10"/>
        <v>189.89999999999998</v>
      </c>
      <c r="G78" s="95">
        <f t="shared" si="10"/>
        <v>105.3</v>
      </c>
      <c r="H78" s="96">
        <f t="shared" si="9"/>
        <v>0.5545023696682465</v>
      </c>
    </row>
    <row r="79" spans="1:8" ht="31.5">
      <c r="A79" s="105"/>
      <c r="B79" s="164"/>
      <c r="C79" s="109" t="s">
        <v>242</v>
      </c>
      <c r="D79" s="109"/>
      <c r="E79" s="111" t="s">
        <v>243</v>
      </c>
      <c r="F79" s="117">
        <f>F80+F87</f>
        <v>189.89999999999998</v>
      </c>
      <c r="G79" s="117">
        <f>G80+G87</f>
        <v>105.3</v>
      </c>
      <c r="H79" s="98">
        <f t="shared" si="9"/>
        <v>0.5545023696682465</v>
      </c>
    </row>
    <row r="80" spans="1:8" ht="31.5">
      <c r="A80" s="105"/>
      <c r="B80" s="164"/>
      <c r="C80" s="109" t="s">
        <v>244</v>
      </c>
      <c r="D80" s="109"/>
      <c r="E80" s="111" t="s">
        <v>245</v>
      </c>
      <c r="F80" s="117">
        <f>F81+F83+F85</f>
        <v>159.2</v>
      </c>
      <c r="G80" s="117">
        <f>G81+G83+G85</f>
        <v>74.8</v>
      </c>
      <c r="H80" s="98">
        <f t="shared" si="9"/>
        <v>0.4698492462311558</v>
      </c>
    </row>
    <row r="81" spans="1:8" ht="18.75">
      <c r="A81" s="105"/>
      <c r="B81" s="164"/>
      <c r="C81" s="109" t="s">
        <v>246</v>
      </c>
      <c r="D81" s="109"/>
      <c r="E81" s="111" t="s">
        <v>247</v>
      </c>
      <c r="F81" s="117">
        <v>108.8</v>
      </c>
      <c r="G81" s="97">
        <f>G82</f>
        <v>24.4</v>
      </c>
      <c r="H81" s="98">
        <f t="shared" si="9"/>
        <v>0.22426470588235292</v>
      </c>
    </row>
    <row r="82" spans="1:8" ht="31.5">
      <c r="A82" s="105"/>
      <c r="B82" s="164"/>
      <c r="C82" s="109"/>
      <c r="D82" s="109">
        <v>200</v>
      </c>
      <c r="E82" s="111" t="s">
        <v>218</v>
      </c>
      <c r="F82" s="117">
        <v>108.8</v>
      </c>
      <c r="G82" s="100">
        <v>24.4</v>
      </c>
      <c r="H82" s="102">
        <f t="shared" si="9"/>
        <v>0.22426470588235292</v>
      </c>
    </row>
    <row r="83" spans="1:8" ht="18.75">
      <c r="A83" s="105"/>
      <c r="B83" s="164"/>
      <c r="C83" s="109" t="s">
        <v>248</v>
      </c>
      <c r="D83" s="109"/>
      <c r="E83" s="111" t="s">
        <v>249</v>
      </c>
      <c r="F83" s="117">
        <f>F84</f>
        <v>0.4</v>
      </c>
      <c r="G83" s="100">
        <f>G84</f>
        <v>0.4</v>
      </c>
      <c r="H83" s="102">
        <f t="shared" si="9"/>
        <v>1</v>
      </c>
    </row>
    <row r="84" spans="1:8" ht="31.5">
      <c r="A84" s="105"/>
      <c r="B84" s="164"/>
      <c r="C84" s="109"/>
      <c r="D84" s="109">
        <v>200</v>
      </c>
      <c r="E84" s="111" t="s">
        <v>218</v>
      </c>
      <c r="F84" s="117">
        <v>0.4</v>
      </c>
      <c r="G84" s="97">
        <v>0.4</v>
      </c>
      <c r="H84" s="102">
        <f t="shared" si="9"/>
        <v>1</v>
      </c>
    </row>
    <row r="85" spans="1:8" ht="18.75">
      <c r="A85" s="105"/>
      <c r="B85" s="164"/>
      <c r="C85" s="109" t="s">
        <v>250</v>
      </c>
      <c r="D85" s="109"/>
      <c r="E85" s="111" t="s">
        <v>251</v>
      </c>
      <c r="F85" s="117">
        <v>50</v>
      </c>
      <c r="G85" s="97">
        <f>G86</f>
        <v>50</v>
      </c>
      <c r="H85" s="102">
        <f t="shared" si="9"/>
        <v>1</v>
      </c>
    </row>
    <row r="86" spans="1:8" ht="31.5">
      <c r="A86" s="105"/>
      <c r="B86" s="164"/>
      <c r="C86" s="109"/>
      <c r="D86" s="109">
        <v>200</v>
      </c>
      <c r="E86" s="111" t="s">
        <v>218</v>
      </c>
      <c r="F86" s="117">
        <v>50</v>
      </c>
      <c r="G86" s="97">
        <v>50</v>
      </c>
      <c r="H86" s="102">
        <f t="shared" si="9"/>
        <v>1</v>
      </c>
    </row>
    <row r="87" spans="1:8" ht="31.5">
      <c r="A87" s="105"/>
      <c r="B87" s="164"/>
      <c r="C87" s="109" t="s">
        <v>252</v>
      </c>
      <c r="D87" s="109"/>
      <c r="E87" s="111" t="s">
        <v>253</v>
      </c>
      <c r="F87" s="117">
        <f>F88</f>
        <v>30.7</v>
      </c>
      <c r="G87" s="117">
        <f>G88</f>
        <v>30.5</v>
      </c>
      <c r="H87" s="102">
        <f t="shared" si="9"/>
        <v>0.993485342019544</v>
      </c>
    </row>
    <row r="88" spans="1:8" ht="18.75">
      <c r="A88" s="105"/>
      <c r="B88" s="164"/>
      <c r="C88" s="109" t="s">
        <v>254</v>
      </c>
      <c r="D88" s="109"/>
      <c r="E88" s="111" t="s">
        <v>255</v>
      </c>
      <c r="F88" s="117">
        <f>F89</f>
        <v>30.7</v>
      </c>
      <c r="G88" s="117">
        <f>G89</f>
        <v>30.5</v>
      </c>
      <c r="H88" s="102">
        <f t="shared" si="9"/>
        <v>0.993485342019544</v>
      </c>
    </row>
    <row r="89" spans="1:8" ht="31.5">
      <c r="A89" s="105"/>
      <c r="B89" s="164"/>
      <c r="C89" s="109"/>
      <c r="D89" s="109">
        <v>200</v>
      </c>
      <c r="E89" s="111" t="s">
        <v>218</v>
      </c>
      <c r="F89" s="117">
        <v>30.7</v>
      </c>
      <c r="G89" s="97">
        <v>30.5</v>
      </c>
      <c r="H89" s="102">
        <f t="shared" si="9"/>
        <v>0.993485342019544</v>
      </c>
    </row>
    <row r="90" spans="1:8" ht="18.75">
      <c r="A90" s="104">
        <v>631</v>
      </c>
      <c r="B90" s="114"/>
      <c r="C90" s="115"/>
      <c r="D90" s="104"/>
      <c r="E90" s="106" t="s">
        <v>256</v>
      </c>
      <c r="F90" s="120">
        <f aca="true" t="shared" si="11" ref="F90:G96">F91</f>
        <v>287</v>
      </c>
      <c r="G90" s="95">
        <f t="shared" si="11"/>
        <v>267.3</v>
      </c>
      <c r="H90" s="101">
        <f t="shared" si="9"/>
        <v>0.9313588850174216</v>
      </c>
    </row>
    <row r="91" spans="1:8" ht="18.75">
      <c r="A91" s="105"/>
      <c r="B91" s="164" t="s">
        <v>48</v>
      </c>
      <c r="C91" s="109"/>
      <c r="D91" s="109"/>
      <c r="E91" s="111" t="s">
        <v>257</v>
      </c>
      <c r="F91" s="119">
        <f t="shared" si="11"/>
        <v>287</v>
      </c>
      <c r="G91" s="119">
        <f t="shared" si="11"/>
        <v>267.3</v>
      </c>
      <c r="H91" s="102">
        <f t="shared" si="9"/>
        <v>0.9313588850174216</v>
      </c>
    </row>
    <row r="92" spans="1:8" ht="18.75">
      <c r="A92" s="105"/>
      <c r="B92" s="164" t="s">
        <v>49</v>
      </c>
      <c r="C92" s="109"/>
      <c r="D92" s="109"/>
      <c r="E92" s="111" t="s">
        <v>50</v>
      </c>
      <c r="F92" s="119">
        <f t="shared" si="11"/>
        <v>287</v>
      </c>
      <c r="G92" s="97">
        <f t="shared" si="11"/>
        <v>267.3</v>
      </c>
      <c r="H92" s="102">
        <f t="shared" si="9"/>
        <v>0.9313588850174216</v>
      </c>
    </row>
    <row r="93" spans="1:8" ht="30" customHeight="1">
      <c r="A93" s="105"/>
      <c r="B93" s="164"/>
      <c r="C93" s="162" t="s">
        <v>258</v>
      </c>
      <c r="D93" s="162"/>
      <c r="E93" s="163" t="s">
        <v>259</v>
      </c>
      <c r="F93" s="120">
        <f t="shared" si="11"/>
        <v>287</v>
      </c>
      <c r="G93" s="95">
        <f t="shared" si="11"/>
        <v>267.3</v>
      </c>
      <c r="H93" s="101">
        <f t="shared" si="9"/>
        <v>0.9313588850174216</v>
      </c>
    </row>
    <row r="94" spans="1:8" ht="18.75">
      <c r="A94" s="105"/>
      <c r="B94" s="164"/>
      <c r="C94" s="109" t="s">
        <v>260</v>
      </c>
      <c r="D94" s="109"/>
      <c r="E94" s="111" t="s">
        <v>261</v>
      </c>
      <c r="F94" s="119">
        <f t="shared" si="11"/>
        <v>287</v>
      </c>
      <c r="G94" s="97">
        <f t="shared" si="11"/>
        <v>267.3</v>
      </c>
      <c r="H94" s="102">
        <f t="shared" si="9"/>
        <v>0.9313588850174216</v>
      </c>
    </row>
    <row r="95" spans="1:8" ht="18.75">
      <c r="A95" s="105"/>
      <c r="B95" s="164"/>
      <c r="C95" s="109" t="s">
        <v>262</v>
      </c>
      <c r="D95" s="109"/>
      <c r="E95" s="111" t="s">
        <v>263</v>
      </c>
      <c r="F95" s="119">
        <f t="shared" si="11"/>
        <v>287</v>
      </c>
      <c r="G95" s="119">
        <f t="shared" si="11"/>
        <v>267.3</v>
      </c>
      <c r="H95" s="102">
        <f t="shared" si="9"/>
        <v>0.9313588850174216</v>
      </c>
    </row>
    <row r="96" spans="1:10" ht="31.5">
      <c r="A96" s="105"/>
      <c r="B96" s="164"/>
      <c r="C96" s="109" t="s">
        <v>264</v>
      </c>
      <c r="D96" s="109"/>
      <c r="E96" s="111" t="s">
        <v>265</v>
      </c>
      <c r="F96" s="119">
        <f t="shared" si="11"/>
        <v>287</v>
      </c>
      <c r="G96" s="119">
        <f t="shared" si="11"/>
        <v>267.3</v>
      </c>
      <c r="H96" s="102">
        <f t="shared" si="9"/>
        <v>0.9313588850174216</v>
      </c>
      <c r="I96" s="19"/>
      <c r="J96" s="19"/>
    </row>
    <row r="97" spans="1:8" ht="31.5">
      <c r="A97" s="105"/>
      <c r="B97" s="164"/>
      <c r="C97" s="109"/>
      <c r="D97" s="109">
        <v>600</v>
      </c>
      <c r="E97" s="111" t="s">
        <v>266</v>
      </c>
      <c r="F97" s="119">
        <v>287</v>
      </c>
      <c r="G97" s="97">
        <v>267.3</v>
      </c>
      <c r="H97" s="102">
        <f t="shared" si="9"/>
        <v>0.9313588850174216</v>
      </c>
    </row>
    <row r="98" spans="1:8" ht="24.75" customHeight="1">
      <c r="A98" s="104">
        <v>703</v>
      </c>
      <c r="B98" s="121"/>
      <c r="C98" s="122"/>
      <c r="D98" s="122"/>
      <c r="E98" s="168" t="s">
        <v>166</v>
      </c>
      <c r="F98" s="120">
        <f>F99+F127+F133+F142+F151+F165</f>
        <v>3700.2000000000003</v>
      </c>
      <c r="G98" s="120">
        <f>G99+G127+G133+G142+G151+G165</f>
        <v>3700.2000000000003</v>
      </c>
      <c r="H98" s="101">
        <f t="shared" si="9"/>
        <v>1</v>
      </c>
    </row>
    <row r="99" spans="1:8" ht="18.75">
      <c r="A99" s="105"/>
      <c r="B99" s="164" t="s">
        <v>27</v>
      </c>
      <c r="C99" s="109"/>
      <c r="D99" s="109"/>
      <c r="E99" s="111" t="s">
        <v>183</v>
      </c>
      <c r="F99" s="117">
        <v>1907</v>
      </c>
      <c r="G99" s="117">
        <v>1907</v>
      </c>
      <c r="H99" s="102">
        <f t="shared" si="9"/>
        <v>1</v>
      </c>
    </row>
    <row r="100" spans="1:8" ht="31.5">
      <c r="A100" s="105"/>
      <c r="B100" s="164" t="s">
        <v>31</v>
      </c>
      <c r="C100" s="109"/>
      <c r="D100" s="109"/>
      <c r="E100" s="111" t="s">
        <v>184</v>
      </c>
      <c r="F100" s="117">
        <f aca="true" t="shared" si="12" ref="F100:G102">F101</f>
        <v>637.2</v>
      </c>
      <c r="G100" s="117">
        <f t="shared" si="12"/>
        <v>637.2</v>
      </c>
      <c r="H100" s="102">
        <f t="shared" si="9"/>
        <v>1</v>
      </c>
    </row>
    <row r="101" spans="1:8" ht="31.5">
      <c r="A101" s="105"/>
      <c r="B101" s="164"/>
      <c r="C101" s="162" t="s">
        <v>11</v>
      </c>
      <c r="D101" s="162"/>
      <c r="E101" s="163" t="s">
        <v>192</v>
      </c>
      <c r="F101" s="118">
        <f t="shared" si="12"/>
        <v>637.2</v>
      </c>
      <c r="G101" s="118">
        <f t="shared" si="12"/>
        <v>637.2</v>
      </c>
      <c r="H101" s="101">
        <f t="shared" si="9"/>
        <v>1</v>
      </c>
    </row>
    <row r="102" spans="1:8" ht="31.5">
      <c r="A102" s="105"/>
      <c r="B102" s="164"/>
      <c r="C102" s="109" t="s">
        <v>209</v>
      </c>
      <c r="D102" s="109"/>
      <c r="E102" s="111" t="s">
        <v>194</v>
      </c>
      <c r="F102" s="117">
        <f t="shared" si="12"/>
        <v>637.2</v>
      </c>
      <c r="G102" s="97">
        <f t="shared" si="12"/>
        <v>637.2</v>
      </c>
      <c r="H102" s="102">
        <f t="shared" si="9"/>
        <v>1</v>
      </c>
    </row>
    <row r="103" spans="1:8" ht="31.5">
      <c r="A103" s="105"/>
      <c r="B103" s="164"/>
      <c r="C103" s="109" t="s">
        <v>210</v>
      </c>
      <c r="D103" s="109"/>
      <c r="E103" s="111" t="s">
        <v>211</v>
      </c>
      <c r="F103" s="117">
        <f>F104+F106</f>
        <v>637.2</v>
      </c>
      <c r="G103" s="117">
        <f>G104+G106</f>
        <v>637.2</v>
      </c>
      <c r="H103" s="102">
        <f t="shared" si="9"/>
        <v>1</v>
      </c>
    </row>
    <row r="104" spans="1:8" ht="18.75">
      <c r="A104" s="105"/>
      <c r="B104" s="164"/>
      <c r="C104" s="109" t="s">
        <v>212</v>
      </c>
      <c r="D104" s="109"/>
      <c r="E104" s="111" t="s">
        <v>213</v>
      </c>
      <c r="F104" s="117">
        <v>525.6</v>
      </c>
      <c r="G104" s="97">
        <f>G105</f>
        <v>525.6</v>
      </c>
      <c r="H104" s="102">
        <f t="shared" si="9"/>
        <v>1</v>
      </c>
    </row>
    <row r="105" spans="1:8" ht="47.25">
      <c r="A105" s="105"/>
      <c r="B105" s="164"/>
      <c r="C105" s="109"/>
      <c r="D105" s="109">
        <v>100</v>
      </c>
      <c r="E105" s="111" t="s">
        <v>17</v>
      </c>
      <c r="F105" s="117">
        <v>525.6</v>
      </c>
      <c r="G105" s="97">
        <v>525.6</v>
      </c>
      <c r="H105" s="102">
        <f t="shared" si="9"/>
        <v>1</v>
      </c>
    </row>
    <row r="106" spans="1:8" ht="31.5">
      <c r="A106" s="105"/>
      <c r="B106" s="164"/>
      <c r="C106" s="109" t="s">
        <v>214</v>
      </c>
      <c r="D106" s="109"/>
      <c r="E106" s="111" t="s">
        <v>215</v>
      </c>
      <c r="F106" s="117">
        <v>111.6</v>
      </c>
      <c r="G106" s="100">
        <f>G107</f>
        <v>111.6</v>
      </c>
      <c r="H106" s="98">
        <f t="shared" si="9"/>
        <v>1</v>
      </c>
    </row>
    <row r="107" spans="1:8" ht="47.25">
      <c r="A107" s="105"/>
      <c r="B107" s="164"/>
      <c r="C107" s="109"/>
      <c r="D107" s="109">
        <v>100</v>
      </c>
      <c r="E107" s="111" t="s">
        <v>17</v>
      </c>
      <c r="F107" s="117">
        <v>111.6</v>
      </c>
      <c r="G107" s="100">
        <v>111.6</v>
      </c>
      <c r="H107" s="98">
        <f t="shared" si="9"/>
        <v>1</v>
      </c>
    </row>
    <row r="108" spans="1:8" ht="47.25">
      <c r="A108" s="105"/>
      <c r="B108" s="164" t="s">
        <v>32</v>
      </c>
      <c r="C108" s="109"/>
      <c r="D108" s="109"/>
      <c r="E108" s="111" t="s">
        <v>33</v>
      </c>
      <c r="F108" s="117">
        <f>F109</f>
        <v>1226.7</v>
      </c>
      <c r="G108" s="117">
        <f>G109</f>
        <v>1226.7</v>
      </c>
      <c r="H108" s="98">
        <f t="shared" si="9"/>
        <v>1</v>
      </c>
    </row>
    <row r="109" spans="1:8" ht="31.5">
      <c r="A109" s="105"/>
      <c r="B109" s="164"/>
      <c r="C109" s="162" t="s">
        <v>11</v>
      </c>
      <c r="D109" s="162"/>
      <c r="E109" s="163" t="s">
        <v>192</v>
      </c>
      <c r="F109" s="118">
        <f>F110</f>
        <v>1226.7</v>
      </c>
      <c r="G109" s="118">
        <f>G110</f>
        <v>1226.7</v>
      </c>
      <c r="H109" s="96">
        <f t="shared" si="9"/>
        <v>1</v>
      </c>
    </row>
    <row r="110" spans="1:8" ht="31.5">
      <c r="A110" s="105"/>
      <c r="B110" s="164"/>
      <c r="C110" s="109" t="s">
        <v>209</v>
      </c>
      <c r="D110" s="109"/>
      <c r="E110" s="111" t="s">
        <v>194</v>
      </c>
      <c r="F110" s="117">
        <f>F111+F116</f>
        <v>1226.7</v>
      </c>
      <c r="G110" s="117">
        <f>G111+G116</f>
        <v>1226.7</v>
      </c>
      <c r="H110" s="98">
        <f t="shared" si="9"/>
        <v>1</v>
      </c>
    </row>
    <row r="111" spans="1:8" ht="31.5">
      <c r="A111" s="105"/>
      <c r="B111" s="164"/>
      <c r="C111" s="109" t="s">
        <v>210</v>
      </c>
      <c r="D111" s="109"/>
      <c r="E111" s="111" t="s">
        <v>211</v>
      </c>
      <c r="F111" s="117">
        <f>F112</f>
        <v>1211.3</v>
      </c>
      <c r="G111" s="117">
        <f>G112</f>
        <v>1211.3</v>
      </c>
      <c r="H111" s="98">
        <f t="shared" si="9"/>
        <v>1</v>
      </c>
    </row>
    <row r="112" spans="1:8" ht="18.75">
      <c r="A112" s="105"/>
      <c r="B112" s="164"/>
      <c r="C112" s="109" t="s">
        <v>216</v>
      </c>
      <c r="D112" s="109"/>
      <c r="E112" s="111" t="s">
        <v>217</v>
      </c>
      <c r="F112" s="117">
        <f>F113+F114+F115</f>
        <v>1211.3</v>
      </c>
      <c r="G112" s="117">
        <f>G113+G114+G115</f>
        <v>1211.3</v>
      </c>
      <c r="H112" s="98">
        <f t="shared" si="9"/>
        <v>1</v>
      </c>
    </row>
    <row r="113" spans="1:8" ht="47.25">
      <c r="A113" s="105"/>
      <c r="B113" s="164"/>
      <c r="C113" s="109"/>
      <c r="D113" s="109">
        <v>100</v>
      </c>
      <c r="E113" s="111" t="s">
        <v>17</v>
      </c>
      <c r="F113" s="117">
        <v>844.9</v>
      </c>
      <c r="G113" s="100">
        <v>844.9</v>
      </c>
      <c r="H113" s="98">
        <f t="shared" si="9"/>
        <v>1</v>
      </c>
    </row>
    <row r="114" spans="1:8" ht="31.5">
      <c r="A114" s="105"/>
      <c r="B114" s="164"/>
      <c r="C114" s="109"/>
      <c r="D114" s="109">
        <v>200</v>
      </c>
      <c r="E114" s="111" t="s">
        <v>218</v>
      </c>
      <c r="F114" s="117">
        <v>363.9</v>
      </c>
      <c r="G114" s="100">
        <v>363.9</v>
      </c>
      <c r="H114" s="98">
        <f t="shared" si="9"/>
        <v>1</v>
      </c>
    </row>
    <row r="115" spans="1:8" ht="18.75">
      <c r="A115" s="105"/>
      <c r="B115" s="164"/>
      <c r="C115" s="109"/>
      <c r="D115" s="109">
        <v>800</v>
      </c>
      <c r="E115" s="111" t="s">
        <v>18</v>
      </c>
      <c r="F115" s="117">
        <v>2.5</v>
      </c>
      <c r="G115" s="100">
        <v>2.5</v>
      </c>
      <c r="H115" s="98">
        <f t="shared" si="9"/>
        <v>1</v>
      </c>
    </row>
    <row r="116" spans="1:8" ht="31.5">
      <c r="A116" s="105"/>
      <c r="B116" s="164"/>
      <c r="C116" s="109" t="s">
        <v>267</v>
      </c>
      <c r="D116" s="109"/>
      <c r="E116" s="111" t="s">
        <v>268</v>
      </c>
      <c r="F116" s="117">
        <f>F117</f>
        <v>15.4</v>
      </c>
      <c r="G116" s="117">
        <f>G117</f>
        <v>15.4</v>
      </c>
      <c r="H116" s="98">
        <f t="shared" si="9"/>
        <v>1</v>
      </c>
    </row>
    <row r="117" spans="1:8" ht="47.25">
      <c r="A117" s="105"/>
      <c r="B117" s="164"/>
      <c r="C117" s="109" t="s">
        <v>269</v>
      </c>
      <c r="D117" s="109"/>
      <c r="E117" s="111" t="s">
        <v>270</v>
      </c>
      <c r="F117" s="117">
        <f>F118</f>
        <v>15.4</v>
      </c>
      <c r="G117" s="100">
        <f>G118</f>
        <v>15.4</v>
      </c>
      <c r="H117" s="98">
        <f t="shared" si="9"/>
        <v>1</v>
      </c>
    </row>
    <row r="118" spans="1:8" ht="18.75">
      <c r="A118" s="105"/>
      <c r="B118" s="164"/>
      <c r="C118" s="109"/>
      <c r="D118" s="109">
        <v>500</v>
      </c>
      <c r="E118" s="111" t="s">
        <v>271</v>
      </c>
      <c r="F118" s="117">
        <v>15.4</v>
      </c>
      <c r="G118" s="100">
        <v>15.4</v>
      </c>
      <c r="H118" s="98">
        <f t="shared" si="9"/>
        <v>1</v>
      </c>
    </row>
    <row r="119" spans="1:8" ht="18.75">
      <c r="A119" s="105"/>
      <c r="B119" s="164" t="s">
        <v>28</v>
      </c>
      <c r="C119" s="109"/>
      <c r="D119" s="109"/>
      <c r="E119" s="111" t="s">
        <v>29</v>
      </c>
      <c r="F119" s="119">
        <f aca="true" t="shared" si="13" ref="F119:G121">F120</f>
        <v>43.1</v>
      </c>
      <c r="G119" s="119">
        <f t="shared" si="13"/>
        <v>43.1</v>
      </c>
      <c r="H119" s="98">
        <f t="shared" si="9"/>
        <v>1</v>
      </c>
    </row>
    <row r="120" spans="1:8" ht="31.5">
      <c r="A120" s="105"/>
      <c r="B120" s="164"/>
      <c r="C120" s="162" t="s">
        <v>11</v>
      </c>
      <c r="D120" s="162"/>
      <c r="E120" s="163" t="s">
        <v>192</v>
      </c>
      <c r="F120" s="120">
        <f t="shared" si="13"/>
        <v>43.1</v>
      </c>
      <c r="G120" s="120">
        <f t="shared" si="13"/>
        <v>43.1</v>
      </c>
      <c r="H120" s="101">
        <f t="shared" si="9"/>
        <v>1</v>
      </c>
    </row>
    <row r="121" spans="1:8" ht="31.5">
      <c r="A121" s="105"/>
      <c r="B121" s="164"/>
      <c r="C121" s="109" t="s">
        <v>12</v>
      </c>
      <c r="D121" s="109"/>
      <c r="E121" s="111" t="s">
        <v>193</v>
      </c>
      <c r="F121" s="119">
        <f t="shared" si="13"/>
        <v>43.1</v>
      </c>
      <c r="G121" s="119">
        <f t="shared" si="13"/>
        <v>43.1</v>
      </c>
      <c r="H121" s="102">
        <f t="shared" si="9"/>
        <v>1</v>
      </c>
    </row>
    <row r="122" spans="1:8" ht="31.5">
      <c r="A122" s="105"/>
      <c r="B122" s="164"/>
      <c r="C122" s="109" t="s">
        <v>13</v>
      </c>
      <c r="D122" s="109"/>
      <c r="E122" s="111" t="s">
        <v>223</v>
      </c>
      <c r="F122" s="119">
        <f>F123+F125</f>
        <v>43.1</v>
      </c>
      <c r="G122" s="119">
        <f>G123+G125</f>
        <v>43.1</v>
      </c>
      <c r="H122" s="102">
        <f t="shared" si="9"/>
        <v>1</v>
      </c>
    </row>
    <row r="123" spans="1:8" ht="36" customHeight="1">
      <c r="A123" s="105"/>
      <c r="B123" s="164"/>
      <c r="C123" s="109" t="s">
        <v>224</v>
      </c>
      <c r="D123" s="109"/>
      <c r="E123" s="111" t="s">
        <v>225</v>
      </c>
      <c r="F123" s="117">
        <f>F124</f>
        <v>18.1</v>
      </c>
      <c r="G123" s="117">
        <f>G124</f>
        <v>18.1</v>
      </c>
      <c r="H123" s="102">
        <f t="shared" si="9"/>
        <v>1</v>
      </c>
    </row>
    <row r="124" spans="1:8" ht="31.5">
      <c r="A124" s="105"/>
      <c r="B124" s="164"/>
      <c r="C124" s="109"/>
      <c r="D124" s="109">
        <v>200</v>
      </c>
      <c r="E124" s="111" t="s">
        <v>218</v>
      </c>
      <c r="F124" s="117">
        <v>18.1</v>
      </c>
      <c r="G124" s="97">
        <v>18.1</v>
      </c>
      <c r="H124" s="102">
        <f t="shared" si="9"/>
        <v>1</v>
      </c>
    </row>
    <row r="125" spans="1:8" ht="18.75">
      <c r="A125" s="105"/>
      <c r="B125" s="164"/>
      <c r="C125" s="109" t="s">
        <v>272</v>
      </c>
      <c r="D125" s="109"/>
      <c r="E125" s="111" t="s">
        <v>273</v>
      </c>
      <c r="F125" s="119">
        <v>25</v>
      </c>
      <c r="G125" s="97">
        <f>G126</f>
        <v>25</v>
      </c>
      <c r="H125" s="102">
        <f t="shared" si="9"/>
        <v>1</v>
      </c>
    </row>
    <row r="126" spans="1:8" ht="18.75">
      <c r="A126" s="105"/>
      <c r="B126" s="164"/>
      <c r="C126" s="109"/>
      <c r="D126" s="109">
        <v>800</v>
      </c>
      <c r="E126" s="111" t="s">
        <v>18</v>
      </c>
      <c r="F126" s="119">
        <v>25</v>
      </c>
      <c r="G126" s="97">
        <v>25</v>
      </c>
      <c r="H126" s="102">
        <f t="shared" si="9"/>
        <v>1</v>
      </c>
    </row>
    <row r="127" spans="1:8" ht="18.75">
      <c r="A127" s="105"/>
      <c r="B127" s="165" t="s">
        <v>279</v>
      </c>
      <c r="C127" s="112"/>
      <c r="D127" s="112"/>
      <c r="E127" s="69" t="s">
        <v>226</v>
      </c>
      <c r="F127" s="117">
        <f aca="true" t="shared" si="14" ref="F127:G129">F128</f>
        <v>42.4</v>
      </c>
      <c r="G127" s="117">
        <f t="shared" si="14"/>
        <v>42.4</v>
      </c>
      <c r="H127" s="102">
        <f t="shared" si="9"/>
        <v>1</v>
      </c>
    </row>
    <row r="128" spans="1:8" ht="18.75">
      <c r="A128" s="105"/>
      <c r="B128" s="164" t="s">
        <v>280</v>
      </c>
      <c r="C128" s="109"/>
      <c r="D128" s="112"/>
      <c r="E128" s="69" t="s">
        <v>187</v>
      </c>
      <c r="F128" s="117">
        <f t="shared" si="14"/>
        <v>42.4</v>
      </c>
      <c r="G128" s="117">
        <f t="shared" si="14"/>
        <v>42.4</v>
      </c>
      <c r="H128" s="102">
        <f t="shared" si="9"/>
        <v>1</v>
      </c>
    </row>
    <row r="129" spans="1:8" ht="46.5" customHeight="1">
      <c r="A129" s="105"/>
      <c r="B129" s="164"/>
      <c r="C129" s="162" t="s">
        <v>227</v>
      </c>
      <c r="D129" s="162"/>
      <c r="E129" s="163" t="s">
        <v>228</v>
      </c>
      <c r="F129" s="118">
        <f t="shared" si="14"/>
        <v>42.4</v>
      </c>
      <c r="G129" s="118">
        <f t="shared" si="14"/>
        <v>42.4</v>
      </c>
      <c r="H129" s="101">
        <f t="shared" si="9"/>
        <v>1</v>
      </c>
    </row>
    <row r="130" spans="1:8" ht="31.5">
      <c r="A130" s="105"/>
      <c r="B130" s="164"/>
      <c r="C130" s="109" t="s">
        <v>229</v>
      </c>
      <c r="D130" s="109"/>
      <c r="E130" s="111" t="s">
        <v>203</v>
      </c>
      <c r="F130" s="117">
        <f>F131+F132</f>
        <v>42.4</v>
      </c>
      <c r="G130" s="117">
        <f>G131+G132</f>
        <v>42.4</v>
      </c>
      <c r="H130" s="102">
        <f t="shared" si="9"/>
        <v>1</v>
      </c>
    </row>
    <row r="131" spans="1:8" ht="47.25">
      <c r="A131" s="105"/>
      <c r="B131" s="164"/>
      <c r="C131" s="109"/>
      <c r="D131" s="109">
        <v>100</v>
      </c>
      <c r="E131" s="69" t="s">
        <v>17</v>
      </c>
      <c r="F131" s="117">
        <v>42</v>
      </c>
      <c r="G131" s="97">
        <v>42</v>
      </c>
      <c r="H131" s="102">
        <f aca="true" t="shared" si="15" ref="H131:H179">G131/F131</f>
        <v>1</v>
      </c>
    </row>
    <row r="132" spans="1:8" ht="31.5">
      <c r="A132" s="105"/>
      <c r="B132" s="164"/>
      <c r="C132" s="109"/>
      <c r="D132" s="109">
        <v>200</v>
      </c>
      <c r="E132" s="111" t="s">
        <v>218</v>
      </c>
      <c r="F132" s="117">
        <v>0.4</v>
      </c>
      <c r="G132" s="97">
        <v>0.4</v>
      </c>
      <c r="H132" s="102">
        <f t="shared" si="15"/>
        <v>1</v>
      </c>
    </row>
    <row r="133" spans="1:8" ht="18.75">
      <c r="A133" s="105"/>
      <c r="B133" s="164" t="s">
        <v>36</v>
      </c>
      <c r="C133" s="109"/>
      <c r="D133" s="109"/>
      <c r="E133" s="111" t="s">
        <v>37</v>
      </c>
      <c r="F133" s="117">
        <f aca="true" t="shared" si="16" ref="F133:G136">F134</f>
        <v>897.7</v>
      </c>
      <c r="G133" s="117">
        <f t="shared" si="16"/>
        <v>897.7</v>
      </c>
      <c r="H133" s="102">
        <f t="shared" si="15"/>
        <v>1</v>
      </c>
    </row>
    <row r="134" spans="1:8" ht="18.75">
      <c r="A134" s="105"/>
      <c r="B134" s="164" t="s">
        <v>38</v>
      </c>
      <c r="C134" s="109"/>
      <c r="D134" s="109"/>
      <c r="E134" s="111" t="s">
        <v>39</v>
      </c>
      <c r="F134" s="117">
        <f t="shared" si="16"/>
        <v>897.7</v>
      </c>
      <c r="G134" s="117">
        <f t="shared" si="16"/>
        <v>897.7</v>
      </c>
      <c r="H134" s="102">
        <f t="shared" si="15"/>
        <v>1</v>
      </c>
    </row>
    <row r="135" spans="1:8" ht="31.5">
      <c r="A135" s="105"/>
      <c r="B135" s="164"/>
      <c r="C135" s="162" t="s">
        <v>19</v>
      </c>
      <c r="D135" s="162"/>
      <c r="E135" s="163" t="s">
        <v>230</v>
      </c>
      <c r="F135" s="118">
        <f t="shared" si="16"/>
        <v>897.7</v>
      </c>
      <c r="G135" s="118">
        <f t="shared" si="16"/>
        <v>897.7</v>
      </c>
      <c r="H135" s="101">
        <f t="shared" si="15"/>
        <v>1</v>
      </c>
    </row>
    <row r="136" spans="1:8" ht="31.5">
      <c r="A136" s="105"/>
      <c r="B136" s="164"/>
      <c r="C136" s="109" t="s">
        <v>20</v>
      </c>
      <c r="D136" s="109"/>
      <c r="E136" s="111" t="s">
        <v>231</v>
      </c>
      <c r="F136" s="117">
        <f t="shared" si="16"/>
        <v>897.7</v>
      </c>
      <c r="G136" s="117">
        <f t="shared" si="16"/>
        <v>897.7</v>
      </c>
      <c r="H136" s="102">
        <f t="shared" si="15"/>
        <v>1</v>
      </c>
    </row>
    <row r="137" spans="1:8" ht="31.5">
      <c r="A137" s="105"/>
      <c r="B137" s="164"/>
      <c r="C137" s="109" t="s">
        <v>21</v>
      </c>
      <c r="D137" s="109"/>
      <c r="E137" s="111" t="s">
        <v>232</v>
      </c>
      <c r="F137" s="117">
        <f>F138+F140</f>
        <v>897.7</v>
      </c>
      <c r="G137" s="117">
        <f>G138+G140</f>
        <v>897.7</v>
      </c>
      <c r="H137" s="98">
        <f t="shared" si="15"/>
        <v>1</v>
      </c>
    </row>
    <row r="138" spans="1:8" ht="31.5">
      <c r="A138" s="105"/>
      <c r="B138" s="164"/>
      <c r="C138" s="109" t="s">
        <v>233</v>
      </c>
      <c r="D138" s="109"/>
      <c r="E138" s="113" t="s">
        <v>234</v>
      </c>
      <c r="F138" s="117">
        <v>304.7</v>
      </c>
      <c r="G138" s="97">
        <f>G139</f>
        <v>304.7</v>
      </c>
      <c r="H138" s="102">
        <f t="shared" si="15"/>
        <v>1</v>
      </c>
    </row>
    <row r="139" spans="1:8" ht="31.5">
      <c r="A139" s="105"/>
      <c r="B139" s="164"/>
      <c r="C139" s="109"/>
      <c r="D139" s="109">
        <v>200</v>
      </c>
      <c r="E139" s="111" t="s">
        <v>218</v>
      </c>
      <c r="F139" s="117">
        <v>304.7</v>
      </c>
      <c r="G139" s="97">
        <v>304.7</v>
      </c>
      <c r="H139" s="102">
        <f t="shared" si="15"/>
        <v>1</v>
      </c>
    </row>
    <row r="140" spans="1:8" ht="31.5">
      <c r="A140" s="105"/>
      <c r="B140" s="164"/>
      <c r="C140" s="109" t="s">
        <v>235</v>
      </c>
      <c r="D140" s="109"/>
      <c r="E140" s="111" t="s">
        <v>215</v>
      </c>
      <c r="F140" s="119">
        <f>F141</f>
        <v>593</v>
      </c>
      <c r="G140" s="97">
        <f>G141</f>
        <v>593</v>
      </c>
      <c r="H140" s="102">
        <f t="shared" si="15"/>
        <v>1</v>
      </c>
    </row>
    <row r="141" spans="1:8" ht="31.5">
      <c r="A141" s="105"/>
      <c r="B141" s="164"/>
      <c r="C141" s="109"/>
      <c r="D141" s="109">
        <v>200</v>
      </c>
      <c r="E141" s="111" t="s">
        <v>218</v>
      </c>
      <c r="F141" s="119">
        <v>593</v>
      </c>
      <c r="G141" s="97">
        <v>593</v>
      </c>
      <c r="H141" s="102">
        <f t="shared" si="15"/>
        <v>1</v>
      </c>
    </row>
    <row r="142" spans="1:8" ht="18.75">
      <c r="A142" s="105"/>
      <c r="B142" s="164" t="s">
        <v>40</v>
      </c>
      <c r="C142" s="109"/>
      <c r="D142" s="109"/>
      <c r="E142" s="111" t="s">
        <v>41</v>
      </c>
      <c r="F142" s="119">
        <f aca="true" t="shared" si="17" ref="F142:G145">F143</f>
        <v>123</v>
      </c>
      <c r="G142" s="119">
        <f t="shared" si="17"/>
        <v>123</v>
      </c>
      <c r="H142" s="102">
        <f t="shared" si="15"/>
        <v>1</v>
      </c>
    </row>
    <row r="143" spans="1:8" ht="18.75">
      <c r="A143" s="105"/>
      <c r="B143" s="164" t="s">
        <v>42</v>
      </c>
      <c r="C143" s="109"/>
      <c r="D143" s="109"/>
      <c r="E143" s="111" t="s">
        <v>43</v>
      </c>
      <c r="F143" s="119">
        <f t="shared" si="17"/>
        <v>123</v>
      </c>
      <c r="G143" s="119">
        <f t="shared" si="17"/>
        <v>123</v>
      </c>
      <c r="H143" s="102">
        <f t="shared" si="15"/>
        <v>1</v>
      </c>
    </row>
    <row r="144" spans="1:8" ht="31.5">
      <c r="A144" s="105"/>
      <c r="B144" s="164"/>
      <c r="C144" s="162" t="s">
        <v>19</v>
      </c>
      <c r="D144" s="162"/>
      <c r="E144" s="163" t="s">
        <v>230</v>
      </c>
      <c r="F144" s="120">
        <f t="shared" si="17"/>
        <v>123</v>
      </c>
      <c r="G144" s="120">
        <f t="shared" si="17"/>
        <v>123</v>
      </c>
      <c r="H144" s="101">
        <f t="shared" si="15"/>
        <v>1</v>
      </c>
    </row>
    <row r="145" spans="1:8" ht="26.25" customHeight="1">
      <c r="A145" s="105"/>
      <c r="B145" s="164"/>
      <c r="C145" s="109" t="s">
        <v>22</v>
      </c>
      <c r="D145" s="109"/>
      <c r="E145" s="111" t="s">
        <v>236</v>
      </c>
      <c r="F145" s="119">
        <f t="shared" si="17"/>
        <v>123</v>
      </c>
      <c r="G145" s="119">
        <f t="shared" si="17"/>
        <v>123</v>
      </c>
      <c r="H145" s="102">
        <f t="shared" si="15"/>
        <v>1</v>
      </c>
    </row>
    <row r="146" spans="1:8" ht="31.5">
      <c r="A146" s="105"/>
      <c r="B146" s="164"/>
      <c r="C146" s="109" t="s">
        <v>23</v>
      </c>
      <c r="D146" s="109"/>
      <c r="E146" s="111" t="s">
        <v>237</v>
      </c>
      <c r="F146" s="119">
        <f>F147+F149</f>
        <v>123</v>
      </c>
      <c r="G146" s="119">
        <f>G147+G149</f>
        <v>123</v>
      </c>
      <c r="H146" s="102">
        <f t="shared" si="15"/>
        <v>1</v>
      </c>
    </row>
    <row r="147" spans="1:8" ht="18.75">
      <c r="A147" s="105"/>
      <c r="B147" s="164"/>
      <c r="C147" s="109" t="s">
        <v>238</v>
      </c>
      <c r="D147" s="109"/>
      <c r="E147" s="111" t="s">
        <v>239</v>
      </c>
      <c r="F147" s="117">
        <f>F148</f>
        <v>49.5</v>
      </c>
      <c r="G147" s="97">
        <f>G148</f>
        <v>49.5</v>
      </c>
      <c r="H147" s="102">
        <f t="shared" si="15"/>
        <v>1</v>
      </c>
    </row>
    <row r="148" spans="1:8" ht="31.5">
      <c r="A148" s="105"/>
      <c r="B148" s="164"/>
      <c r="C148" s="109"/>
      <c r="D148" s="109">
        <v>200</v>
      </c>
      <c r="E148" s="111" t="s">
        <v>218</v>
      </c>
      <c r="F148" s="117">
        <v>49.5</v>
      </c>
      <c r="G148" s="97">
        <v>49.5</v>
      </c>
      <c r="H148" s="102">
        <f t="shared" si="15"/>
        <v>1</v>
      </c>
    </row>
    <row r="149" spans="1:8" ht="18.75">
      <c r="A149" s="105"/>
      <c r="B149" s="164"/>
      <c r="C149" s="109" t="s">
        <v>274</v>
      </c>
      <c r="D149" s="109"/>
      <c r="E149" s="69" t="s">
        <v>275</v>
      </c>
      <c r="F149" s="117">
        <f>F150</f>
        <v>73.5</v>
      </c>
      <c r="G149" s="97">
        <f>G150</f>
        <v>73.5</v>
      </c>
      <c r="H149" s="102">
        <f t="shared" si="15"/>
        <v>1</v>
      </c>
    </row>
    <row r="150" spans="1:8" ht="31.5">
      <c r="A150" s="105"/>
      <c r="B150" s="164"/>
      <c r="C150" s="109"/>
      <c r="D150" s="109">
        <v>200</v>
      </c>
      <c r="E150" s="69" t="s">
        <v>218</v>
      </c>
      <c r="F150" s="117">
        <v>73.5</v>
      </c>
      <c r="G150" s="97">
        <v>73.5</v>
      </c>
      <c r="H150" s="102">
        <f t="shared" si="15"/>
        <v>1</v>
      </c>
    </row>
    <row r="151" spans="1:8" ht="18.75">
      <c r="A151" s="105"/>
      <c r="B151" s="164" t="s">
        <v>44</v>
      </c>
      <c r="C151" s="109"/>
      <c r="D151" s="109"/>
      <c r="E151" s="111" t="s">
        <v>45</v>
      </c>
      <c r="F151" s="117">
        <f aca="true" t="shared" si="18" ref="F151:G153">F152</f>
        <v>128.2</v>
      </c>
      <c r="G151" s="117">
        <f t="shared" si="18"/>
        <v>128.2</v>
      </c>
      <c r="H151" s="98">
        <f t="shared" si="15"/>
        <v>1</v>
      </c>
    </row>
    <row r="152" spans="1:8" ht="18.75">
      <c r="A152" s="105"/>
      <c r="B152" s="164" t="s">
        <v>46</v>
      </c>
      <c r="C152" s="109"/>
      <c r="D152" s="109"/>
      <c r="E152" s="111" t="s">
        <v>47</v>
      </c>
      <c r="F152" s="117">
        <f t="shared" si="18"/>
        <v>128.2</v>
      </c>
      <c r="G152" s="117">
        <f t="shared" si="18"/>
        <v>128.2</v>
      </c>
      <c r="H152" s="102">
        <f t="shared" si="15"/>
        <v>1</v>
      </c>
    </row>
    <row r="153" spans="1:8" ht="31.5">
      <c r="A153" s="105"/>
      <c r="B153" s="164"/>
      <c r="C153" s="162" t="s">
        <v>19</v>
      </c>
      <c r="D153" s="162"/>
      <c r="E153" s="163" t="s">
        <v>230</v>
      </c>
      <c r="F153" s="118">
        <f t="shared" si="18"/>
        <v>128.2</v>
      </c>
      <c r="G153" s="118">
        <f t="shared" si="18"/>
        <v>128.2</v>
      </c>
      <c r="H153" s="101">
        <f t="shared" si="15"/>
        <v>1</v>
      </c>
    </row>
    <row r="154" spans="1:8" ht="31.5">
      <c r="A154" s="105"/>
      <c r="B154" s="164"/>
      <c r="C154" s="109" t="s">
        <v>242</v>
      </c>
      <c r="D154" s="109"/>
      <c r="E154" s="111" t="s">
        <v>243</v>
      </c>
      <c r="F154" s="117">
        <f>F155+F162</f>
        <v>128.2</v>
      </c>
      <c r="G154" s="117">
        <f>G155+G162</f>
        <v>128.2</v>
      </c>
      <c r="H154" s="102">
        <f t="shared" si="15"/>
        <v>1</v>
      </c>
    </row>
    <row r="155" spans="1:8" ht="31.5">
      <c r="A155" s="105"/>
      <c r="B155" s="164"/>
      <c r="C155" s="109" t="s">
        <v>244</v>
      </c>
      <c r="D155" s="109"/>
      <c r="E155" s="111" t="s">
        <v>245</v>
      </c>
      <c r="F155" s="117">
        <f>F156+F158+F160</f>
        <v>99</v>
      </c>
      <c r="G155" s="117">
        <f>G156+G158+G160</f>
        <v>99</v>
      </c>
      <c r="H155" s="102">
        <f t="shared" si="15"/>
        <v>1</v>
      </c>
    </row>
    <row r="156" spans="1:8" ht="18.75">
      <c r="A156" s="105"/>
      <c r="B156" s="164"/>
      <c r="C156" s="109" t="s">
        <v>246</v>
      </c>
      <c r="D156" s="109"/>
      <c r="E156" s="111" t="s">
        <v>247</v>
      </c>
      <c r="F156" s="117">
        <f>F157</f>
        <v>31.2</v>
      </c>
      <c r="G156" s="97">
        <f>G157</f>
        <v>31.2</v>
      </c>
      <c r="H156" s="102">
        <f t="shared" si="15"/>
        <v>1</v>
      </c>
    </row>
    <row r="157" spans="1:8" ht="31.5">
      <c r="A157" s="105"/>
      <c r="B157" s="164"/>
      <c r="C157" s="109"/>
      <c r="D157" s="109">
        <v>200</v>
      </c>
      <c r="E157" s="111" t="s">
        <v>218</v>
      </c>
      <c r="F157" s="117">
        <v>31.2</v>
      </c>
      <c r="G157" s="97">
        <v>31.2</v>
      </c>
      <c r="H157" s="102">
        <f t="shared" si="15"/>
        <v>1</v>
      </c>
    </row>
    <row r="158" spans="1:8" ht="18.75">
      <c r="A158" s="105"/>
      <c r="B158" s="164"/>
      <c r="C158" s="109" t="s">
        <v>248</v>
      </c>
      <c r="D158" s="109"/>
      <c r="E158" s="111" t="s">
        <v>249</v>
      </c>
      <c r="F158" s="117">
        <f>F159</f>
        <v>0.6</v>
      </c>
      <c r="G158" s="100">
        <f>G159</f>
        <v>0.6</v>
      </c>
      <c r="H158" s="98">
        <f t="shared" si="15"/>
        <v>1</v>
      </c>
    </row>
    <row r="159" spans="1:8" ht="31.5">
      <c r="A159" s="105"/>
      <c r="B159" s="164"/>
      <c r="C159" s="109"/>
      <c r="D159" s="109">
        <v>200</v>
      </c>
      <c r="E159" s="111" t="s">
        <v>218</v>
      </c>
      <c r="F159" s="117">
        <v>0.6</v>
      </c>
      <c r="G159" s="100">
        <v>0.6</v>
      </c>
      <c r="H159" s="98">
        <f t="shared" si="15"/>
        <v>1</v>
      </c>
    </row>
    <row r="160" spans="1:8" ht="18.75">
      <c r="A160" s="105"/>
      <c r="B160" s="164"/>
      <c r="C160" s="109" t="s">
        <v>250</v>
      </c>
      <c r="D160" s="109"/>
      <c r="E160" s="111" t="s">
        <v>251</v>
      </c>
      <c r="F160" s="117">
        <f>F161</f>
        <v>67.2</v>
      </c>
      <c r="G160" s="100">
        <f>G161</f>
        <v>67.2</v>
      </c>
      <c r="H160" s="98">
        <f t="shared" si="15"/>
        <v>1</v>
      </c>
    </row>
    <row r="161" spans="1:8" ht="31.5">
      <c r="A161" s="105"/>
      <c r="B161" s="164"/>
      <c r="C161" s="109"/>
      <c r="D161" s="109">
        <v>200</v>
      </c>
      <c r="E161" s="111" t="s">
        <v>218</v>
      </c>
      <c r="F161" s="117">
        <v>67.2</v>
      </c>
      <c r="G161" s="100">
        <v>67.2</v>
      </c>
      <c r="H161" s="98">
        <f t="shared" si="15"/>
        <v>1</v>
      </c>
    </row>
    <row r="162" spans="1:8" ht="31.5">
      <c r="A162" s="105"/>
      <c r="B162" s="164"/>
      <c r="C162" s="109" t="s">
        <v>252</v>
      </c>
      <c r="D162" s="109"/>
      <c r="E162" s="111" t="s">
        <v>253</v>
      </c>
      <c r="F162" s="117">
        <f>F163</f>
        <v>29.2</v>
      </c>
      <c r="G162" s="100">
        <f>G163</f>
        <v>29.2</v>
      </c>
      <c r="H162" s="98">
        <f t="shared" si="15"/>
        <v>1</v>
      </c>
    </row>
    <row r="163" spans="1:8" ht="18.75">
      <c r="A163" s="105"/>
      <c r="B163" s="164"/>
      <c r="C163" s="109" t="s">
        <v>254</v>
      </c>
      <c r="D163" s="109"/>
      <c r="E163" s="111" t="s">
        <v>255</v>
      </c>
      <c r="F163" s="117">
        <f>F164</f>
        <v>29.2</v>
      </c>
      <c r="G163" s="100">
        <f>G164</f>
        <v>29.2</v>
      </c>
      <c r="H163" s="98">
        <f t="shared" si="15"/>
        <v>1</v>
      </c>
    </row>
    <row r="164" spans="1:8" ht="31.5">
      <c r="A164" s="105"/>
      <c r="B164" s="164"/>
      <c r="C164" s="109"/>
      <c r="D164" s="109">
        <v>200</v>
      </c>
      <c r="E164" s="111" t="s">
        <v>218</v>
      </c>
      <c r="F164" s="117">
        <v>29.2</v>
      </c>
      <c r="G164" s="100">
        <v>29.2</v>
      </c>
      <c r="H164" s="98">
        <f t="shared" si="15"/>
        <v>1</v>
      </c>
    </row>
    <row r="165" spans="1:8" ht="18.75">
      <c r="A165" s="105"/>
      <c r="B165" s="164" t="s">
        <v>48</v>
      </c>
      <c r="C165" s="109"/>
      <c r="D165" s="109"/>
      <c r="E165" s="111" t="s">
        <v>257</v>
      </c>
      <c r="F165" s="119">
        <f aca="true" t="shared" si="19" ref="F165:G169">F166</f>
        <v>601.9</v>
      </c>
      <c r="G165" s="97">
        <f t="shared" si="19"/>
        <v>601.9</v>
      </c>
      <c r="H165" s="98">
        <f t="shared" si="15"/>
        <v>1</v>
      </c>
    </row>
    <row r="166" spans="1:8" ht="18.75">
      <c r="A166" s="105"/>
      <c r="B166" s="164" t="s">
        <v>49</v>
      </c>
      <c r="C166" s="109"/>
      <c r="D166" s="109"/>
      <c r="E166" s="111" t="s">
        <v>50</v>
      </c>
      <c r="F166" s="119">
        <f t="shared" si="19"/>
        <v>601.9</v>
      </c>
      <c r="G166" s="100">
        <f t="shared" si="19"/>
        <v>601.9</v>
      </c>
      <c r="H166" s="98">
        <f t="shared" si="15"/>
        <v>1</v>
      </c>
    </row>
    <row r="167" spans="1:8" ht="33.75" customHeight="1">
      <c r="A167" s="105"/>
      <c r="B167" s="164"/>
      <c r="C167" s="162" t="s">
        <v>258</v>
      </c>
      <c r="D167" s="162"/>
      <c r="E167" s="163" t="s">
        <v>259</v>
      </c>
      <c r="F167" s="120">
        <f t="shared" si="19"/>
        <v>601.9</v>
      </c>
      <c r="G167" s="103">
        <f t="shared" si="19"/>
        <v>601.9</v>
      </c>
      <c r="H167" s="96">
        <f t="shared" si="15"/>
        <v>1</v>
      </c>
    </row>
    <row r="168" spans="1:8" ht="18.75">
      <c r="A168" s="105"/>
      <c r="B168" s="164"/>
      <c r="C168" s="109" t="s">
        <v>260</v>
      </c>
      <c r="D168" s="109"/>
      <c r="E168" s="111" t="s">
        <v>261</v>
      </c>
      <c r="F168" s="117">
        <f t="shared" si="19"/>
        <v>601.9</v>
      </c>
      <c r="G168" s="100">
        <f t="shared" si="19"/>
        <v>601.9</v>
      </c>
      <c r="H168" s="98">
        <f t="shared" si="15"/>
        <v>1</v>
      </c>
    </row>
    <row r="169" spans="1:8" ht="18.75">
      <c r="A169" s="105"/>
      <c r="B169" s="164"/>
      <c r="C169" s="109" t="s">
        <v>262</v>
      </c>
      <c r="D169" s="109"/>
      <c r="E169" s="111" t="s">
        <v>263</v>
      </c>
      <c r="F169" s="117">
        <f t="shared" si="19"/>
        <v>601.9</v>
      </c>
      <c r="G169" s="100">
        <f t="shared" si="19"/>
        <v>601.9</v>
      </c>
      <c r="H169" s="98">
        <f t="shared" si="15"/>
        <v>1</v>
      </c>
    </row>
    <row r="170" spans="1:8" ht="31.5">
      <c r="A170" s="105"/>
      <c r="B170" s="164"/>
      <c r="C170" s="109" t="s">
        <v>264</v>
      </c>
      <c r="D170" s="109"/>
      <c r="E170" s="111" t="s">
        <v>265</v>
      </c>
      <c r="F170" s="117">
        <v>601.9</v>
      </c>
      <c r="G170" s="100">
        <f>G171</f>
        <v>601.9</v>
      </c>
      <c r="H170" s="98">
        <f t="shared" si="15"/>
        <v>1</v>
      </c>
    </row>
    <row r="171" spans="1:8" ht="31.5">
      <c r="A171" s="105"/>
      <c r="B171" s="164"/>
      <c r="C171" s="109"/>
      <c r="D171" s="109">
        <v>600</v>
      </c>
      <c r="E171" s="111" t="s">
        <v>266</v>
      </c>
      <c r="F171" s="117">
        <v>601.9</v>
      </c>
      <c r="G171" s="100">
        <v>601.9</v>
      </c>
      <c r="H171" s="98">
        <f t="shared" si="15"/>
        <v>1</v>
      </c>
    </row>
    <row r="172" spans="1:8" ht="18.75">
      <c r="A172" s="104">
        <v>717</v>
      </c>
      <c r="B172" s="121"/>
      <c r="C172" s="122"/>
      <c r="D172" s="122"/>
      <c r="E172" s="168" t="s">
        <v>276</v>
      </c>
      <c r="F172" s="118">
        <f aca="true" t="shared" si="20" ref="F172:G175">F173</f>
        <v>44.5</v>
      </c>
      <c r="G172" s="103">
        <f t="shared" si="20"/>
        <v>44.5</v>
      </c>
      <c r="H172" s="96">
        <f t="shared" si="15"/>
        <v>1</v>
      </c>
    </row>
    <row r="173" spans="1:8" ht="18.75">
      <c r="A173" s="105"/>
      <c r="B173" s="164" t="s">
        <v>27</v>
      </c>
      <c r="C173" s="109"/>
      <c r="D173" s="109"/>
      <c r="E173" s="111" t="s">
        <v>183</v>
      </c>
      <c r="F173" s="117">
        <f t="shared" si="20"/>
        <v>44.5</v>
      </c>
      <c r="G173" s="100">
        <f t="shared" si="20"/>
        <v>44.5</v>
      </c>
      <c r="H173" s="98">
        <f t="shared" si="15"/>
        <v>1</v>
      </c>
    </row>
    <row r="174" spans="1:8" ht="34.5" customHeight="1">
      <c r="A174" s="105"/>
      <c r="B174" s="164" t="s">
        <v>30</v>
      </c>
      <c r="C174" s="116"/>
      <c r="D174" s="116"/>
      <c r="E174" s="113" t="s">
        <v>277</v>
      </c>
      <c r="F174" s="117">
        <f t="shared" si="20"/>
        <v>44.5</v>
      </c>
      <c r="G174" s="100">
        <f t="shared" si="20"/>
        <v>44.5</v>
      </c>
      <c r="H174" s="98">
        <f t="shared" si="15"/>
        <v>1</v>
      </c>
    </row>
    <row r="175" spans="1:8" ht="31.5">
      <c r="A175" s="105"/>
      <c r="B175" s="164"/>
      <c r="C175" s="109" t="s">
        <v>25</v>
      </c>
      <c r="D175" s="109"/>
      <c r="E175" s="111" t="s">
        <v>278</v>
      </c>
      <c r="F175" s="117">
        <f t="shared" si="20"/>
        <v>44.5</v>
      </c>
      <c r="G175" s="100">
        <f t="shared" si="20"/>
        <v>44.5</v>
      </c>
      <c r="H175" s="98">
        <f t="shared" si="15"/>
        <v>1</v>
      </c>
    </row>
    <row r="176" spans="1:8" ht="18.75">
      <c r="A176" s="105"/>
      <c r="B176" s="164"/>
      <c r="C176" s="109" t="s">
        <v>26</v>
      </c>
      <c r="D176" s="109"/>
      <c r="E176" s="111" t="s">
        <v>202</v>
      </c>
      <c r="F176" s="117">
        <f>F177+F178</f>
        <v>44.5</v>
      </c>
      <c r="G176" s="117">
        <f>G177+G178</f>
        <v>44.5</v>
      </c>
      <c r="H176" s="98">
        <f t="shared" si="15"/>
        <v>1</v>
      </c>
    </row>
    <row r="177" spans="1:8" ht="47.25">
      <c r="A177" s="105"/>
      <c r="B177" s="164"/>
      <c r="C177" s="109"/>
      <c r="D177" s="109">
        <v>100</v>
      </c>
      <c r="E177" s="111" t="s">
        <v>17</v>
      </c>
      <c r="F177" s="119">
        <v>44</v>
      </c>
      <c r="G177" s="100">
        <v>44</v>
      </c>
      <c r="H177" s="98">
        <f t="shared" si="15"/>
        <v>1</v>
      </c>
    </row>
    <row r="178" spans="1:8" ht="31.5">
      <c r="A178" s="105"/>
      <c r="B178" s="164"/>
      <c r="C178" s="109"/>
      <c r="D178" s="109">
        <v>200</v>
      </c>
      <c r="E178" s="111" t="s">
        <v>218</v>
      </c>
      <c r="F178" s="117">
        <v>0.5</v>
      </c>
      <c r="G178" s="100">
        <v>0.5</v>
      </c>
      <c r="H178" s="98">
        <f t="shared" si="15"/>
        <v>1</v>
      </c>
    </row>
    <row r="179" spans="1:8" ht="18.75">
      <c r="A179" s="194" t="s">
        <v>136</v>
      </c>
      <c r="B179" s="194"/>
      <c r="C179" s="194"/>
      <c r="D179" s="194"/>
      <c r="E179" s="194"/>
      <c r="F179" s="120">
        <f>F172+F98+F90+F18+F12</f>
        <v>6359.5</v>
      </c>
      <c r="G179" s="120">
        <f>G172+G98+G90+G18+G12</f>
        <v>5503.1</v>
      </c>
      <c r="H179" s="96">
        <f t="shared" si="15"/>
        <v>0.8653353251041749</v>
      </c>
    </row>
  </sheetData>
  <sheetProtection/>
  <mergeCells count="8">
    <mergeCell ref="A179:E179"/>
    <mergeCell ref="G9:G10"/>
    <mergeCell ref="A6:H6"/>
    <mergeCell ref="F9:F10"/>
    <mergeCell ref="A9:A10"/>
    <mergeCell ref="E9:E10"/>
    <mergeCell ref="B9:D9"/>
    <mergeCell ref="H9:H10"/>
  </mergeCells>
  <printOptions/>
  <pageMargins left="0.7874015748031497" right="0.7874015748031497" top="1.1811023622047245" bottom="0.3937007874015748" header="0.5118110236220472" footer="0.31496062992125984"/>
  <pageSetup fitToHeight="0" fitToWidth="1" horizontalDpi="600" verticalDpi="600" orientation="landscape" paperSize="9" scale="71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22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25.625" style="8" customWidth="1"/>
    <col min="2" max="2" width="79.75390625" style="8" customWidth="1"/>
    <col min="3" max="4" width="14.00390625" style="8" customWidth="1"/>
    <col min="5" max="16384" width="9.125" style="8" customWidth="1"/>
  </cols>
  <sheetData>
    <row r="1" spans="1:3" ht="16.5" customHeight="1">
      <c r="A1" s="6"/>
      <c r="B1" s="6"/>
      <c r="C1" s="60" t="s">
        <v>282</v>
      </c>
    </row>
    <row r="2" spans="1:4" ht="16.5" customHeight="1" hidden="1">
      <c r="A2" s="6"/>
      <c r="B2" s="6"/>
      <c r="C2" s="6"/>
      <c r="D2" s="60" t="s">
        <v>57</v>
      </c>
    </row>
    <row r="3" spans="1:4" ht="16.5" customHeight="1" hidden="1">
      <c r="A3" s="6"/>
      <c r="B3" s="6"/>
      <c r="C3" s="6"/>
      <c r="D3" s="60" t="s">
        <v>58</v>
      </c>
    </row>
    <row r="4" spans="1:4" ht="16.5" customHeight="1" hidden="1">
      <c r="A4" s="6"/>
      <c r="B4" s="6"/>
      <c r="C4" s="6"/>
      <c r="D4" s="7" t="s">
        <v>71</v>
      </c>
    </row>
    <row r="5" ht="15.75">
      <c r="C5" s="7" t="s">
        <v>57</v>
      </c>
    </row>
    <row r="6" ht="15.75">
      <c r="C6" s="7" t="s">
        <v>58</v>
      </c>
    </row>
    <row r="7" ht="15.75">
      <c r="C7" s="7" t="s">
        <v>315</v>
      </c>
    </row>
    <row r="9" spans="1:7" ht="39" customHeight="1">
      <c r="A9" s="203" t="s">
        <v>321</v>
      </c>
      <c r="B9" s="203"/>
      <c r="C9" s="203"/>
      <c r="D9" s="203"/>
      <c r="E9" s="174"/>
      <c r="F9" s="174"/>
      <c r="G9" s="174"/>
    </row>
    <row r="10" spans="1:7" ht="15.75">
      <c r="A10" s="175"/>
      <c r="B10" s="175"/>
      <c r="C10" s="175"/>
      <c r="D10" s="175"/>
      <c r="E10" s="175"/>
      <c r="F10" s="175"/>
      <c r="G10" s="175"/>
    </row>
    <row r="11" spans="1:4" ht="17.25" customHeight="1">
      <c r="A11" s="138"/>
      <c r="B11" s="10"/>
      <c r="C11" s="10"/>
      <c r="D11" s="11" t="s">
        <v>1</v>
      </c>
    </row>
    <row r="12" spans="1:4" s="15" customFormat="1" ht="78.75">
      <c r="A12" s="176" t="s">
        <v>291</v>
      </c>
      <c r="B12" s="177" t="s">
        <v>292</v>
      </c>
      <c r="C12" s="176" t="s">
        <v>322</v>
      </c>
      <c r="D12" s="178" t="s">
        <v>323</v>
      </c>
    </row>
    <row r="13" spans="1:4" s="15" customFormat="1" ht="15.75">
      <c r="A13" s="177">
        <v>1</v>
      </c>
      <c r="B13" s="177">
        <v>2</v>
      </c>
      <c r="C13" s="176">
        <v>3</v>
      </c>
      <c r="D13" s="178">
        <v>4</v>
      </c>
    </row>
    <row r="14" spans="1:4" s="15" customFormat="1" ht="15.75" customHeight="1">
      <c r="A14" s="179" t="s">
        <v>293</v>
      </c>
      <c r="B14" s="179" t="s">
        <v>294</v>
      </c>
      <c r="C14" s="180">
        <f>C15</f>
        <v>66.10000000000036</v>
      </c>
      <c r="D14" s="180">
        <f>D15</f>
        <v>-624.6999999999998</v>
      </c>
    </row>
    <row r="15" spans="1:4" s="15" customFormat="1" ht="15.75" customHeight="1">
      <c r="A15" s="181" t="s">
        <v>295</v>
      </c>
      <c r="B15" s="182" t="s">
        <v>296</v>
      </c>
      <c r="C15" s="183">
        <f>C16+C19</f>
        <v>66.10000000000036</v>
      </c>
      <c r="D15" s="183">
        <f>D16+D19</f>
        <v>-624.6999999999998</v>
      </c>
    </row>
    <row r="16" spans="1:4" s="15" customFormat="1" ht="15.75" customHeight="1">
      <c r="A16" s="181" t="s">
        <v>297</v>
      </c>
      <c r="B16" s="179" t="s">
        <v>298</v>
      </c>
      <c r="C16" s="184">
        <f>C17</f>
        <v>-6293.4</v>
      </c>
      <c r="D16" s="184">
        <f>D17</f>
        <v>-6127.8</v>
      </c>
    </row>
    <row r="17" spans="1:4" s="15" customFormat="1" ht="15.75" customHeight="1">
      <c r="A17" s="185" t="s">
        <v>299</v>
      </c>
      <c r="B17" s="182" t="s">
        <v>300</v>
      </c>
      <c r="C17" s="183">
        <f>C18</f>
        <v>-6293.4</v>
      </c>
      <c r="D17" s="183">
        <f>D18</f>
        <v>-6127.8</v>
      </c>
    </row>
    <row r="18" spans="1:4" s="15" customFormat="1" ht="15.75" customHeight="1">
      <c r="A18" s="185" t="s">
        <v>309</v>
      </c>
      <c r="B18" s="182" t="s">
        <v>283</v>
      </c>
      <c r="C18" s="183">
        <v>-6293.4</v>
      </c>
      <c r="D18" s="183">
        <v>-6127.8</v>
      </c>
    </row>
    <row r="19" spans="1:4" s="15" customFormat="1" ht="15.75" customHeight="1">
      <c r="A19" s="181" t="s">
        <v>301</v>
      </c>
      <c r="B19" s="179" t="s">
        <v>302</v>
      </c>
      <c r="C19" s="184">
        <f>C20</f>
        <v>6359.5</v>
      </c>
      <c r="D19" s="184">
        <f>D20</f>
        <v>5503.1</v>
      </c>
    </row>
    <row r="20" spans="1:4" s="15" customFormat="1" ht="15.75" customHeight="1">
      <c r="A20" s="185" t="s">
        <v>303</v>
      </c>
      <c r="B20" s="182" t="s">
        <v>304</v>
      </c>
      <c r="C20" s="183">
        <f>C21</f>
        <v>6359.5</v>
      </c>
      <c r="D20" s="183">
        <f>D21</f>
        <v>5503.1</v>
      </c>
    </row>
    <row r="21" spans="1:4" s="15" customFormat="1" ht="15.75" customHeight="1">
      <c r="A21" s="185" t="s">
        <v>311</v>
      </c>
      <c r="B21" s="182" t="s">
        <v>310</v>
      </c>
      <c r="C21" s="183">
        <v>6359.5</v>
      </c>
      <c r="D21" s="183">
        <v>5503.1</v>
      </c>
    </row>
    <row r="22" s="15" customFormat="1" ht="15.75"/>
    <row r="23" s="15" customFormat="1" ht="15.75"/>
    <row r="24" s="15" customFormat="1" ht="15.75"/>
    <row r="25" s="15" customFormat="1" ht="15.75"/>
    <row r="26" s="15" customFormat="1" ht="15.75"/>
    <row r="27" s="15" customFormat="1" ht="15.75"/>
    <row r="28" s="15" customFormat="1" ht="15.75"/>
    <row r="29" s="15" customFormat="1" ht="15.75"/>
    <row r="30" s="15" customFormat="1" ht="15.75"/>
    <row r="122" spans="2:3" ht="15.75">
      <c r="B122" s="16"/>
      <c r="C122" s="16"/>
    </row>
  </sheetData>
  <sheetProtection/>
  <mergeCells count="1">
    <mergeCell ref="A9:D9"/>
  </mergeCells>
  <printOptions/>
  <pageMargins left="0.7874015748031497" right="0.7874015748031497" top="1.1811023622047245" bottom="0.3937007874015748" header="0.31496062992125984" footer="0.31496062992125984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27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8.625" style="8" customWidth="1"/>
    <col min="2" max="2" width="84.25390625" style="8" customWidth="1"/>
    <col min="3" max="3" width="18.125" style="8" customWidth="1"/>
    <col min="4" max="4" width="16.875" style="8" customWidth="1"/>
    <col min="5" max="5" width="14.125" style="8" customWidth="1"/>
    <col min="6" max="16384" width="9.125" style="8" customWidth="1"/>
  </cols>
  <sheetData>
    <row r="1" spans="1:4" ht="16.5" customHeight="1">
      <c r="A1" s="6"/>
      <c r="C1" s="6"/>
      <c r="D1" s="60" t="s">
        <v>284</v>
      </c>
    </row>
    <row r="2" spans="1:5" ht="16.5" customHeight="1" hidden="1">
      <c r="A2" s="6"/>
      <c r="C2" s="6"/>
      <c r="D2" s="6"/>
      <c r="E2" s="5" t="s">
        <v>57</v>
      </c>
    </row>
    <row r="3" spans="1:5" ht="16.5" customHeight="1" hidden="1">
      <c r="A3" s="6"/>
      <c r="C3" s="6"/>
      <c r="D3" s="6"/>
      <c r="E3" s="5" t="s">
        <v>58</v>
      </c>
    </row>
    <row r="4" spans="1:5" ht="16.5" customHeight="1" hidden="1">
      <c r="A4" s="6"/>
      <c r="C4" s="6"/>
      <c r="D4" s="6"/>
      <c r="E4" s="7" t="s">
        <v>71</v>
      </c>
    </row>
    <row r="5" ht="15.75">
      <c r="D5" s="7" t="s">
        <v>57</v>
      </c>
    </row>
    <row r="6" ht="15.75">
      <c r="D6" s="7" t="s">
        <v>58</v>
      </c>
    </row>
    <row r="7" ht="15.75">
      <c r="D7" s="7" t="s">
        <v>324</v>
      </c>
    </row>
    <row r="9" spans="1:5" ht="27" customHeight="1">
      <c r="A9" s="204" t="s">
        <v>326</v>
      </c>
      <c r="B9" s="205"/>
      <c r="C9" s="205"/>
      <c r="D9" s="205"/>
      <c r="E9" s="205"/>
    </row>
    <row r="10" ht="15.75">
      <c r="A10" s="9"/>
    </row>
    <row r="11" spans="1:4" ht="17.25" customHeight="1">
      <c r="A11" s="206"/>
      <c r="B11" s="206"/>
      <c r="C11" s="10"/>
      <c r="D11" s="11" t="s">
        <v>1</v>
      </c>
    </row>
    <row r="12" spans="1:5" ht="39.75" customHeight="1">
      <c r="A12" s="123" t="s">
        <v>325</v>
      </c>
      <c r="B12" s="123" t="s">
        <v>285</v>
      </c>
      <c r="C12" s="124" t="s">
        <v>54</v>
      </c>
      <c r="D12" s="13" t="s">
        <v>73</v>
      </c>
      <c r="E12" s="13" t="s">
        <v>60</v>
      </c>
    </row>
    <row r="13" spans="1:5" s="15" customFormat="1" ht="15.75">
      <c r="A13" s="123">
        <v>1</v>
      </c>
      <c r="B13" s="123">
        <v>2</v>
      </c>
      <c r="C13" s="124">
        <v>3</v>
      </c>
      <c r="D13" s="14">
        <v>4</v>
      </c>
      <c r="E13" s="169">
        <v>5</v>
      </c>
    </row>
    <row r="14" spans="1:5" s="15" customFormat="1" ht="35.25" customHeight="1">
      <c r="A14" s="125">
        <v>1</v>
      </c>
      <c r="B14" s="152" t="s">
        <v>230</v>
      </c>
      <c r="C14" s="131">
        <f>C16</f>
        <v>385.7</v>
      </c>
      <c r="D14" s="131">
        <f>D16</f>
        <v>271</v>
      </c>
      <c r="E14" s="134">
        <f>D14/C14</f>
        <v>0.702618615504278</v>
      </c>
    </row>
    <row r="15" spans="1:5" s="15" customFormat="1" ht="31.5" customHeight="1" hidden="1">
      <c r="A15" s="125"/>
      <c r="B15" s="126" t="s">
        <v>286</v>
      </c>
      <c r="C15" s="131"/>
      <c r="D15" s="127"/>
      <c r="E15" s="134" t="e">
        <f aca="true" t="shared" si="0" ref="E15:E20">D15/C15</f>
        <v>#DIV/0!</v>
      </c>
    </row>
    <row r="16" spans="1:5" s="15" customFormat="1" ht="18" customHeight="1">
      <c r="A16" s="125" t="s">
        <v>287</v>
      </c>
      <c r="B16" s="126" t="s">
        <v>236</v>
      </c>
      <c r="C16" s="131">
        <f>C17+C18+C19</f>
        <v>385.7</v>
      </c>
      <c r="D16" s="131">
        <f>D17+D18+D19</f>
        <v>271</v>
      </c>
      <c r="E16" s="134">
        <f t="shared" si="0"/>
        <v>0.702618615504278</v>
      </c>
    </row>
    <row r="17" spans="1:5" s="15" customFormat="1" ht="18.75" customHeight="1">
      <c r="A17" s="109" t="s">
        <v>288</v>
      </c>
      <c r="B17" s="69" t="s">
        <v>239</v>
      </c>
      <c r="C17" s="131">
        <v>114.2</v>
      </c>
      <c r="D17" s="128">
        <v>86.9</v>
      </c>
      <c r="E17" s="134">
        <f t="shared" si="0"/>
        <v>0.7609457092819615</v>
      </c>
    </row>
    <row r="18" spans="1:5" s="15" customFormat="1" ht="15.75">
      <c r="A18" s="109" t="s">
        <v>289</v>
      </c>
      <c r="B18" s="69" t="s">
        <v>275</v>
      </c>
      <c r="C18" s="131">
        <v>73.5</v>
      </c>
      <c r="D18" s="130">
        <v>73.5</v>
      </c>
      <c r="E18" s="134">
        <f t="shared" si="0"/>
        <v>1</v>
      </c>
    </row>
    <row r="19" spans="1:5" s="15" customFormat="1" ht="47.25">
      <c r="A19" s="109" t="s">
        <v>290</v>
      </c>
      <c r="B19" s="69" t="s">
        <v>241</v>
      </c>
      <c r="C19" s="131">
        <v>198</v>
      </c>
      <c r="D19" s="33">
        <v>110.6</v>
      </c>
      <c r="E19" s="134">
        <f t="shared" si="0"/>
        <v>0.5585858585858585</v>
      </c>
    </row>
    <row r="20" spans="1:5" s="15" customFormat="1" ht="24" customHeight="1">
      <c r="A20" s="110"/>
      <c r="B20" s="170" t="s">
        <v>136</v>
      </c>
      <c r="C20" s="129">
        <v>385.7</v>
      </c>
      <c r="D20" s="135">
        <f>D14</f>
        <v>271</v>
      </c>
      <c r="E20" s="136">
        <f t="shared" si="0"/>
        <v>0.702618615504278</v>
      </c>
    </row>
    <row r="21" s="15" customFormat="1" ht="15.75"/>
    <row r="22" s="15" customFormat="1" ht="15.75"/>
    <row r="23" s="15" customFormat="1" ht="15.75"/>
    <row r="24" s="15" customFormat="1" ht="15.75"/>
    <row r="25" s="15" customFormat="1" ht="15.75"/>
    <row r="26" s="15" customFormat="1" ht="15.75"/>
    <row r="27" s="15" customFormat="1" ht="15.75"/>
    <row r="28" s="15" customFormat="1" ht="15.75"/>
    <row r="29" s="15" customFormat="1" ht="15.75"/>
    <row r="30" s="15" customFormat="1" ht="15.75"/>
    <row r="31" s="15" customFormat="1" ht="15.75"/>
    <row r="32" s="15" customFormat="1" ht="15.75"/>
    <row r="33" s="15" customFormat="1" ht="15.75"/>
    <row r="34" s="15" customFormat="1" ht="15.75"/>
    <row r="35" s="15" customFormat="1" ht="15.75"/>
    <row r="127" spans="3:4" ht="15.75">
      <c r="C127" s="16"/>
      <c r="D127" s="16"/>
    </row>
  </sheetData>
  <sheetProtection/>
  <mergeCells count="2">
    <mergeCell ref="A9:E9"/>
    <mergeCell ref="A11:B11"/>
  </mergeCells>
  <printOptions/>
  <pageMargins left="0.7874015748031497" right="0.7874015748031497" top="1.1811023622047245" bottom="0.3937007874015748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СОЛИКАМСКА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Сомова Наталья Александровна</cp:lastModifiedBy>
  <cp:lastPrinted>2019-03-28T21:14:59Z</cp:lastPrinted>
  <dcterms:created xsi:type="dcterms:W3CDTF">2008-04-15T05:17:20Z</dcterms:created>
  <dcterms:modified xsi:type="dcterms:W3CDTF">2019-03-28T21:17:44Z</dcterms:modified>
  <cp:category/>
  <cp:version/>
  <cp:contentType/>
  <cp:contentStatus/>
</cp:coreProperties>
</file>