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985" tabRatio="848" activeTab="4"/>
  </bookViews>
  <sheets>
    <sheet name="Прил 1" sheetId="1" r:id="rId1"/>
    <sheet name="Прил 2" sheetId="2" r:id="rId2"/>
    <sheet name="Прил 3" sheetId="3" r:id="rId3"/>
    <sheet name="Прил 4" sheetId="4" r:id="rId4"/>
    <sheet name="Прил 5" sheetId="5" r:id="rId5"/>
  </sheets>
  <definedNames>
    <definedName name="_xlnm.Print_Titles" localSheetId="0">'Прил 1'!$9:$11</definedName>
    <definedName name="_xlnm.Print_Titles" localSheetId="1">'Прил 2'!$10:$11</definedName>
    <definedName name="_xlnm.Print_Titles" localSheetId="2">'Прил 3'!$8:$10</definedName>
  </definedNames>
  <calcPr fullCalcOnLoad="1"/>
</workbook>
</file>

<file path=xl/sharedStrings.xml><?xml version="1.0" encoding="utf-8"?>
<sst xmlns="http://schemas.openxmlformats.org/spreadsheetml/2006/main" count="3153" uniqueCount="1068">
  <si>
    <t>7</t>
  </si>
  <si>
    <t>тыс.руб.</t>
  </si>
  <si>
    <t>4</t>
  </si>
  <si>
    <t>3</t>
  </si>
  <si>
    <t>6</t>
  </si>
  <si>
    <t>Ведомственная классификация</t>
  </si>
  <si>
    <t>Наименование расходов</t>
  </si>
  <si>
    <t>раздел, подраздел</t>
  </si>
  <si>
    <t>целевая статья</t>
  </si>
  <si>
    <t>вид расходов</t>
  </si>
  <si>
    <t>Муниципальное казенное учреждение "Контрольно-счетная палата Соликамского городского округа"</t>
  </si>
  <si>
    <t>Орган местного самоуправления муниципального образования  Соликамская городская Дума</t>
  </si>
  <si>
    <t>Орган местного самоуправления Соликамского городского округа администрация города Соликамска</t>
  </si>
  <si>
    <t>Управление образования администрации города Соликамска</t>
  </si>
  <si>
    <t>Управление культуры администрации города Соликамска</t>
  </si>
  <si>
    <t>Комитет по физической культуре и спорту администрации города Соликамска</t>
  </si>
  <si>
    <t>01 0 00 00000</t>
  </si>
  <si>
    <t>Муниципальная программа "Развитие системы образования Соликамского городского округа"</t>
  </si>
  <si>
    <t>01 1 00 00000</t>
  </si>
  <si>
    <t>Подпрограмма "Развитие инфраструктуры муниципальной системы образования Соликамского городского округа"</t>
  </si>
  <si>
    <t>01 1 01 00000</t>
  </si>
  <si>
    <t>600</t>
  </si>
  <si>
    <t>Предоставление  субсидий  бюджетным,  автономным  учреждениям и иным некоммерческим организациям</t>
  </si>
  <si>
    <t>01 1 01 07210</t>
  </si>
  <si>
    <t>01 1 01 07350</t>
  </si>
  <si>
    <t>01 1 01 07360</t>
  </si>
  <si>
    <t>01 1 01 07370</t>
  </si>
  <si>
    <t>200</t>
  </si>
  <si>
    <t>Закупка товаров, работ и услуг для государственных (муниципальных) нужд</t>
  </si>
  <si>
    <t>01 1 02 00000</t>
  </si>
  <si>
    <t>01 1 02 07110</t>
  </si>
  <si>
    <t>Выявление, сопровождение и поддержка одаренных детей</t>
  </si>
  <si>
    <t>300</t>
  </si>
  <si>
    <t>Социальное обеспечение и иные выплаты населению</t>
  </si>
  <si>
    <t>01 1 02 07120</t>
  </si>
  <si>
    <t>Мероприятия по повышению профессиональной компетентности педагогических кадров</t>
  </si>
  <si>
    <t>01 1 02 07610</t>
  </si>
  <si>
    <t>01 1 02 20050</t>
  </si>
  <si>
    <t>Премия "Юные дарования Соликамска"</t>
  </si>
  <si>
    <t>01 9 00 00000</t>
  </si>
  <si>
    <t>Подпрограмма  "Обеспечение реализации муниципальной программы "Развитие системы образования Соликамского городского округа"</t>
  </si>
  <si>
    <t>01 9 01 00000</t>
  </si>
  <si>
    <t>Основное мероприятие "Качественное исполнение функции главного распорядителя (главного администратора) бюджетных средств"</t>
  </si>
  <si>
    <t>01 9 01 02030</t>
  </si>
  <si>
    <t>01 9 01 00040</t>
  </si>
  <si>
    <t>Содержание аппарата</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</si>
  <si>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</si>
  <si>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</si>
  <si>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01 9 01 02050</t>
  </si>
  <si>
    <t>Предоставление услуг в сфере общего образования</t>
  </si>
  <si>
    <t>01 9 01 S2050</t>
  </si>
  <si>
    <t>Предоставление услуг в сфере общего образования (для обучающихся с ограниченными возможностями здоровья в общеобразовательных организациях)</t>
  </si>
  <si>
    <t>01 9 01 02060</t>
  </si>
  <si>
    <t>Предоставление услуг по дополнительному образованию детей</t>
  </si>
  <si>
    <t>01 9 01 02080</t>
  </si>
  <si>
    <t>Предоставление услуг прочими учреждениями образования</t>
  </si>
  <si>
    <t>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</si>
  <si>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t>Предоставление государственных гарантий на получение общедоступного бесплатного дошкольного, начального, основного, среднего общего образования, а также дополнительного образования в общеобразовательных организациях</t>
  </si>
  <si>
    <t>Организация предоставления общедоступного и бесплатного дошкольного, начального, основного общего образования для обучающихся с ограниченными возможностями здоровья в отдельных муниципальных общеобразовательных организациях, осуществляющих образовательную деятельность по адаптированным основным общеобразовательным программам</t>
  </si>
  <si>
    <t>01 9 02 00000</t>
  </si>
  <si>
    <t>Основное мероприятие "Реализация государственных полномочий и публичных обязательств в сфере образования"</t>
  </si>
  <si>
    <t>Социальные гарантии педагогическим работникам учреждений дополнительного образования детей</t>
  </si>
  <si>
    <t>01 9 02 07510</t>
  </si>
  <si>
    <t>Мероприятия по организации оздоровительной кампании детей и подростков</t>
  </si>
  <si>
    <t>Предоставление мер социальной поддержки учащимся из многодетных малоимущих семей</t>
  </si>
  <si>
    <t>Предоставление мер социальной поддержки учащимся из малоимущих семей</t>
  </si>
  <si>
    <t>Мероприятия по организации оздоровления и отдыха детей</t>
  </si>
  <si>
    <t>800</t>
  </si>
  <si>
    <t>Иные бюджетные ассигнования</t>
  </si>
  <si>
    <t>Выплата вознаграждения за выполнение функций классного руководителя педагогическим работникам муниципальных образовательных организаций</t>
  </si>
  <si>
    <t>Предоставление мер социальной поддержки педагогическим работникам образовательных организаций</t>
  </si>
  <si>
    <t>Дополнительные меры социальной поддержки отдельных категорий лиц, которым присуждены ученые степени кандидата и доктора наук, работающих в общеобразовательных и профессиональных организациях</t>
  </si>
  <si>
    <t>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</si>
  <si>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02 0 00 00000</t>
  </si>
  <si>
    <t>Муниципальная программа "Развитие сферы культуры, туризма и молодежной политики  Соликамского городского округа"</t>
  </si>
  <si>
    <t>02 1 00 00000</t>
  </si>
  <si>
    <t>Подпрограмма "Развитие сферы культуры в Соликамском городском округе"</t>
  </si>
  <si>
    <t>02 1 01 00000</t>
  </si>
  <si>
    <t>Основное мероприятие "Усиление роли сферы культуры в повышении качества жизни горожан"</t>
  </si>
  <si>
    <t>02 1 01 08320</t>
  </si>
  <si>
    <t xml:space="preserve">Обследование и приведение в нормативное состояние учреждений подведомственных Управлению культуры </t>
  </si>
  <si>
    <t>02 1 01 08610</t>
  </si>
  <si>
    <t>02 1 01 08620</t>
  </si>
  <si>
    <t>Поддержка профессионального мастерства, развитие народных промыслов и ремёсел</t>
  </si>
  <si>
    <t>02 2 00 00000</t>
  </si>
  <si>
    <t>02 2 01 00000</t>
  </si>
  <si>
    <t>Основное мероприятие "Создание условий для повышения конкурентоспособности туристского рынка города  Соликамска"</t>
  </si>
  <si>
    <t>02 2 01 08400</t>
  </si>
  <si>
    <t>02 4 01 00000</t>
  </si>
  <si>
    <t>Подпрограмма "Развитие молодежной политики в Соликамском городском округе"</t>
  </si>
  <si>
    <t>Основное мероприятие "Развитие условий для социального становления и самореализации молодежи на территории Соликамского городского округа"</t>
  </si>
  <si>
    <t>02 4 01 07700</t>
  </si>
  <si>
    <t>02 9 00 00000</t>
  </si>
  <si>
    <t>Подпрограмма "Обеспечение реализации муниципальной программы "Развитие сферы культуры, туризма и молодежной политики Соликамского городского округа"</t>
  </si>
  <si>
    <t>02 9 01 00000</t>
  </si>
  <si>
    <t>02 9 01 00040</t>
  </si>
  <si>
    <t>02 9 01 02060</t>
  </si>
  <si>
    <t>02 9 01 02070</t>
  </si>
  <si>
    <t>Предоставление услуг в сфере молодежной политики</t>
  </si>
  <si>
    <t>02 9 01 02090</t>
  </si>
  <si>
    <t>Предоставление услуги по культурно-досуговой деятельности</t>
  </si>
  <si>
    <t>02 9 01 02100</t>
  </si>
  <si>
    <t>02 9 01 02110</t>
  </si>
  <si>
    <t>02 9 01 02120</t>
  </si>
  <si>
    <t>02 9 01 02130</t>
  </si>
  <si>
    <t>Предоставление услуг прочими учреждениями культуры</t>
  </si>
  <si>
    <t>02 9 01 08110</t>
  </si>
  <si>
    <t>Приобретение периодической, научной, учебно-методической, справочно-информационной и художественной литературы для инвалидов по зрению</t>
  </si>
  <si>
    <t>02 9 01 08120</t>
  </si>
  <si>
    <t>Приобретение периодической, научной, учебно-методической, справочно-информационной и художественной литературы и подписка для пополнения фондов</t>
  </si>
  <si>
    <t>02 9 01 20060</t>
  </si>
  <si>
    <t>03 0 00 00000</t>
  </si>
  <si>
    <t>03 1 00 00000</t>
  </si>
  <si>
    <t>03 1 01 00000</t>
  </si>
  <si>
    <t>Основное мероприятие "Снижение количества преступлений, зарегистрированных в округе"</t>
  </si>
  <si>
    <t>03 1 01 03310</t>
  </si>
  <si>
    <t>03 1 01 03320</t>
  </si>
  <si>
    <t>03 1 01 03410</t>
  </si>
  <si>
    <t>Мероприятия по обеспечению безопасности в общественных местах</t>
  </si>
  <si>
    <t>Осуществление  полномочий  по страхованию граждан  Российской  Федерации, участвующих в деятельности дружин охраны общественного  порядка на территории Пермского края</t>
  </si>
  <si>
    <t>03 1 02 00000</t>
  </si>
  <si>
    <t>Основное мероприятие "Формирование негативного отношения к употреблению наркотических средств"</t>
  </si>
  <si>
    <t>03 1 02 09200</t>
  </si>
  <si>
    <t>03 1 03 00000</t>
  </si>
  <si>
    <t>Основное мероприятие "Формирование негативного отношения к употреблению алкоголя"</t>
  </si>
  <si>
    <t>03 1 03 09210</t>
  </si>
  <si>
    <t>Мероприятия по профилактике потребления алкоголя</t>
  </si>
  <si>
    <t>03 2 00 00000</t>
  </si>
  <si>
    <t>Подпрограмма "Развитие безопасности жизнедеятельности населения Соликамского городского округа"</t>
  </si>
  <si>
    <t>03 2 01 00000</t>
  </si>
  <si>
    <t>Основное мероприятие "Защита населения и территорий от  чрезвычайных ситуаций, выполнение  мероприятий по гражданской обороне"</t>
  </si>
  <si>
    <t>03 2 01 03110</t>
  </si>
  <si>
    <t>Мероприятия по гражданской обороне, предупреждению и ликвидации чрезвычайных ситуаций</t>
  </si>
  <si>
    <t>03 2 02 00000</t>
  </si>
  <si>
    <t>Основное мероприятие "Создание эффективной системы пожарной безопасности на территории Соликамского городского округа"</t>
  </si>
  <si>
    <t>03 2 02 03210</t>
  </si>
  <si>
    <t>Мероприятия по формированию культуры пожаробезопасного поведения</t>
  </si>
  <si>
    <t>03 2 02 04110</t>
  </si>
  <si>
    <t>Мероприятия по противопожарной защите городских лесов</t>
  </si>
  <si>
    <t>03 2 02 05230</t>
  </si>
  <si>
    <t>Содержание источников противопожарного водоснабжения</t>
  </si>
  <si>
    <t>03 4 00 00000</t>
  </si>
  <si>
    <t>Подпрограмма "Охрана окружающей среды Соликамского городского округа"</t>
  </si>
  <si>
    <t>03 4 01 00000</t>
  </si>
  <si>
    <t>Основное мероприятие "Повышение экологической безопасности"</t>
  </si>
  <si>
    <t>03 4 01 04120</t>
  </si>
  <si>
    <t>Охрана, использование и воспроизводство городских лесов</t>
  </si>
  <si>
    <t>03 4 01 06110</t>
  </si>
  <si>
    <t>Обеспечение функций в сфере охраны окружающей среды и экологической безопасности</t>
  </si>
  <si>
    <t>03 4 02 00000</t>
  </si>
  <si>
    <t>Основное мероприятие "Повышение экологического образования, уровня экологической культуры"</t>
  </si>
  <si>
    <t>03 4 02 06120</t>
  </si>
  <si>
    <t>Экологическое образование и формирование экологической культуры</t>
  </si>
  <si>
    <t>03 9 00 00000</t>
  </si>
  <si>
    <t>03 9 01 00000</t>
  </si>
  <si>
    <t>03 9 01 00080</t>
  </si>
  <si>
    <t>Обеспечение деятельности казенных учреждений</t>
  </si>
  <si>
    <t>04 0 00 00000</t>
  </si>
  <si>
    <t>Муниципальная программа "Экономическое развитие Соликамского городского округа"</t>
  </si>
  <si>
    <t>04 1 00 00000</t>
  </si>
  <si>
    <t>Подпрограмма "Развитие малого и среднего предпринимательства в Соликамском городском округе"</t>
  </si>
  <si>
    <t>04 1 01 00000</t>
  </si>
  <si>
    <t>Основное мероприятие "Развитие малого и среднего предпринимательства"</t>
  </si>
  <si>
    <t>04 1 01 04230</t>
  </si>
  <si>
    <t xml:space="preserve">Поддержка инфраструктуры малого и среднего предпринимательства </t>
  </si>
  <si>
    <t>04 2 00 00000</t>
  </si>
  <si>
    <t>Подпрограмма "Эффективное управление и распоряжение муниципальным имуществом и земельными ресурсами в Соликамском городском округе"</t>
  </si>
  <si>
    <t>04 2 01 00000</t>
  </si>
  <si>
    <t>Основное мероприятие "Эффективное управление и распоряжение муниципальным имуществом"</t>
  </si>
  <si>
    <t>04 2 01 01210</t>
  </si>
  <si>
    <t>Управление объектами муниципальной недвижимости</t>
  </si>
  <si>
    <t>04 2 02 00000</t>
  </si>
  <si>
    <t>Основное мероприятие "Эффективное управление и распоряжение земельными ресурсами"</t>
  </si>
  <si>
    <t>04 2 02 01230</t>
  </si>
  <si>
    <t>04 9 00 00000</t>
  </si>
  <si>
    <t>Подпрограмма "Обеспечение реализации муниципальной программы "Экономическое развитие Соликамского городского округа"</t>
  </si>
  <si>
    <t>04 9 01 00000</t>
  </si>
  <si>
    <t>04 9 01 00040</t>
  </si>
  <si>
    <t>04 9 01 01220</t>
  </si>
  <si>
    <t>Содержание и приведение в нормативное состояние объектов казны</t>
  </si>
  <si>
    <t>05 0 00 00000</t>
  </si>
  <si>
    <t>Муниципальная программа "Развитие инфраструктуры и комфортной городской среды Соликамского городского округа"</t>
  </si>
  <si>
    <t>05 1 00 00000</t>
  </si>
  <si>
    <t>Подпрограмма "Благоустройство Соликамского городского округа "</t>
  </si>
  <si>
    <t>05 1 01 00000</t>
  </si>
  <si>
    <t>Основное мероприятие "Формирование благоприятных и комфортных условий проживания граждан"</t>
  </si>
  <si>
    <t>05 1 01 05310</t>
  </si>
  <si>
    <t>05 1 01 05320</t>
  </si>
  <si>
    <t>05 1 02 00000</t>
  </si>
  <si>
    <t>Основное мероприятие "Улучшение внешнего облика города и условий проживания граждан города"</t>
  </si>
  <si>
    <t>05 1 02 05330</t>
  </si>
  <si>
    <t>Восстановление и поддержка технического состояния объектов благоустройства</t>
  </si>
  <si>
    <t>05 1 02 05340</t>
  </si>
  <si>
    <t>05 2 00 00000</t>
  </si>
  <si>
    <t>Подпрограмма "Развитие коммунальной инфраструктуры и повышение энергетической эффективности на территории Соликамского городского округа"</t>
  </si>
  <si>
    <t>05 2 01 00000</t>
  </si>
  <si>
    <t>Основное мероприятие "Повышение эффективности использования энергетических ресурсов в коммунальной, бюджетной и жилищной сферах"</t>
  </si>
  <si>
    <t>05 2 01 05210</t>
  </si>
  <si>
    <t>Управление (эксплуатация) бесхозяйных сетей холодного и горячего водоснабжения, водоотведения, теплоснабжения и газоснабжения</t>
  </si>
  <si>
    <t>05 2 02 00000</t>
  </si>
  <si>
    <t>Основное мероприятие "Обеспечение земельных участков объектами инженерной инфраструктуры"</t>
  </si>
  <si>
    <t>400</t>
  </si>
  <si>
    <t>05 3 00 00000</t>
  </si>
  <si>
    <t>Подпрограмма "Развитие и содержание дорог Соликамского городского округа"</t>
  </si>
  <si>
    <t>05 3 01 00000</t>
  </si>
  <si>
    <t>Основное мероприятие "Содержание автодорог и искусственных сооружений на них в соответствии с необходимыми требованиями"</t>
  </si>
  <si>
    <t>05 3 01 04510</t>
  </si>
  <si>
    <t>05 3 01 05220</t>
  </si>
  <si>
    <t>05 3 02 00000</t>
  </si>
  <si>
    <t>05 3 02 04520</t>
  </si>
  <si>
    <t>Капитальный ремонт, ремонт автомобильных дорог и искусственных сооружений на них (долевое участие местного бюджета)</t>
  </si>
  <si>
    <t>05 4 00 00000</t>
  </si>
  <si>
    <t>Подпрограмма "Поддержка технического состояния и развитие жилищного фонда Соликамского городского округа"</t>
  </si>
  <si>
    <t>05 4 01 00000</t>
  </si>
  <si>
    <t>Основное мероприятие "Обеспечение комфортного и безопасного жилья"</t>
  </si>
  <si>
    <t>05 4 01 05110</t>
  </si>
  <si>
    <t>05 4 01 05120</t>
  </si>
  <si>
    <t>05 4 01 05140</t>
  </si>
  <si>
    <t>Обеспечение безопасных условий проживания в ветхом и аварийном жилищном фонде</t>
  </si>
  <si>
    <t>05 4 01 05220</t>
  </si>
  <si>
    <t xml:space="preserve">Установка (замена) индивидуальных приборов учета энергетических ресурсов в муниципальных жилых помещениях </t>
  </si>
  <si>
    <t>05 4 02 00000</t>
  </si>
  <si>
    <t>Основное мероприятие "Обеспечение мероприятий по переселению граждан из аварийного жилищного фонда"</t>
  </si>
  <si>
    <t xml:space="preserve">Обеспечение мероприятий по переселению граждан из аварийного жилищного фонда - за счет средств местного бюджета </t>
  </si>
  <si>
    <t>Капитальные вложения в объекты государственной (муниципальной) собственности</t>
  </si>
  <si>
    <t>Обеспечение мероприятий по переселению граждан из аварийного жилищного фонда за счет средств Фонда содействия реформированию ЖКХ</t>
  </si>
  <si>
    <t>05 6 00 00000</t>
  </si>
  <si>
    <t>Подпрограмма "Развитие градостроительного планирования и регулирования использования территории Соликамского городского округа"</t>
  </si>
  <si>
    <t>05 6 01 00000</t>
  </si>
  <si>
    <t>Основное мероприятие "Обеспечение устойчивого развития территории Соликамского городского округа градостроительными средствами"</t>
  </si>
  <si>
    <t>05 6 01 04610</t>
  </si>
  <si>
    <t>Ведение информационной системы обеспечения градостроительной деятельности</t>
  </si>
  <si>
    <t>05 6 01 04620</t>
  </si>
  <si>
    <t>Управление градостроительной деятельностью на территории Соликамского городского округа</t>
  </si>
  <si>
    <t>05 9 00 00000</t>
  </si>
  <si>
    <t>Подпрограмма "Обеспечение реализации муниципальной программы "Развитие инфраструктуры и комфортной городской среды Соликамского городского округа"</t>
  </si>
  <si>
    <t>05 9 01 00000</t>
  </si>
  <si>
    <t>05 9 01 00040</t>
  </si>
  <si>
    <t>05 9 01 00080</t>
  </si>
  <si>
    <t>05 9 01 02010</t>
  </si>
  <si>
    <t>06 0 00 00000</t>
  </si>
  <si>
    <t>Муниципальная программа "Физическая культура и спорт Соликамска"</t>
  </si>
  <si>
    <t>06 1 00 00000</t>
  </si>
  <si>
    <t>06 1 01 00000</t>
  </si>
  <si>
    <t>Основное мероприятие "Развитие инфраструктуры и материально-технической базы учреждений физической культуры и спорта"</t>
  </si>
  <si>
    <t>06 1 01 09300</t>
  </si>
  <si>
    <t>Приведение в нормативное состояние учреждений спортивной направленности</t>
  </si>
  <si>
    <t>06 1 02 00000</t>
  </si>
  <si>
    <t>Основное мероприятие "Развитие потребности в занятии физической культурой и массовым спортом"</t>
  </si>
  <si>
    <t>06 1 02 09400</t>
  </si>
  <si>
    <t>06 9 00 00000</t>
  </si>
  <si>
    <t>Подпрограмма "Обеспечение реализации муниципальной программы "Физическая культура и спорт Соликамска"</t>
  </si>
  <si>
    <t>06 9 01 00000</t>
  </si>
  <si>
    <t>06 9 01 00040</t>
  </si>
  <si>
    <t>06 9 01 02060</t>
  </si>
  <si>
    <t>06 9 01 02140</t>
  </si>
  <si>
    <t>06 9 01 07520</t>
  </si>
  <si>
    <t>08 0 00 00000</t>
  </si>
  <si>
    <t>Муниципальная программа "Развитие общественного самоуправления в городе Соликамске"</t>
  </si>
  <si>
    <t>08 1 00 00000</t>
  </si>
  <si>
    <t>Подпрограмма "Поддержка и развитие общественных инициатив в Соликамском городском округе"</t>
  </si>
  <si>
    <t>08 1 01 00000</t>
  </si>
  <si>
    <t>Основное мероприятие "Развитие взаимодействия органов местного самоуправления с гражданским обществом "</t>
  </si>
  <si>
    <t>08 1 01 01310</t>
  </si>
  <si>
    <t>08 2 00 00000</t>
  </si>
  <si>
    <t>08 2 01 00000</t>
  </si>
  <si>
    <t>Основное мероприятие "Обеспечение социальной поддержки ветеранов и пенсионеров города Соликамска"</t>
  </si>
  <si>
    <t>08 2 01 01310</t>
  </si>
  <si>
    <t>Развитие инициатив, поддержка социально-ориентированных некоммерческих организаций</t>
  </si>
  <si>
    <t>08 2 01 20100</t>
  </si>
  <si>
    <t>08 3 00 00000</t>
  </si>
  <si>
    <t>Подпрограмма "Социальная реабилитация и обеспечение жизнедеятельности инвалидов в Соликамском городском округе"</t>
  </si>
  <si>
    <t>08 3 01 00000</t>
  </si>
  <si>
    <t>08 3 01 01310</t>
  </si>
  <si>
    <t>09 0 00 00000</t>
  </si>
  <si>
    <t>Муниципальная программа "Социальная поддержка граждан в городе Соликамске"</t>
  </si>
  <si>
    <t>09 1 00 00000</t>
  </si>
  <si>
    <t>09 1 01 00000</t>
  </si>
  <si>
    <t>Основное мероприятие "Муниципальная поддержка молодых семей в решении жилищной проблемы"</t>
  </si>
  <si>
    <t>09 1 01 S9610</t>
  </si>
  <si>
    <t>Мероприятия по обеспечению жильем молодых семей</t>
  </si>
  <si>
    <t>09 2 00 00000</t>
  </si>
  <si>
    <t>Подпрограмма "Социальная поддержка отдельных категорий граждан в Соликамском городском округе"</t>
  </si>
  <si>
    <t>09 2 01 00000</t>
  </si>
  <si>
    <t>Основное мероприятие "Оказание социальной поддержки отдельным категориям граждан"</t>
  </si>
  <si>
    <t>09 2 01 S0110</t>
  </si>
  <si>
    <t>Обеспечение работников учреждений бюджетной сферы Пермского края путевками на санаторно-курортное лечение и оздоровление</t>
  </si>
  <si>
    <t>09 2 02 00000</t>
  </si>
  <si>
    <t>Основное мероприятие "Муниципальная поддержка отдельных категорий граждан"</t>
  </si>
  <si>
    <t>09 2 02 09620</t>
  </si>
  <si>
    <t>09 2 02 20110</t>
  </si>
  <si>
    <t>10 0 00 00000</t>
  </si>
  <si>
    <t>10 1 00 00000</t>
  </si>
  <si>
    <t>Подпрограмма "Развитие муниципальной службы в Соликамском городском округе"</t>
  </si>
  <si>
    <t>10 1 01 00000</t>
  </si>
  <si>
    <t>Основное мероприятие "Развитие и совершенствование муниципальной службы в администрации города Соликамска и ее отраслевых (функциональных) органах"</t>
  </si>
  <si>
    <t>10 1 01 01010</t>
  </si>
  <si>
    <t>Мероприятия по развитию управленческих кадров</t>
  </si>
  <si>
    <t>10 9 00 00000</t>
  </si>
  <si>
    <t>Подпрограмма "Обеспечение реализации муниципальной программы "Ресурсное обеспечение деятельности органов местного самоуправления Соликамского городского округа"</t>
  </si>
  <si>
    <t>10 9 01 00000</t>
  </si>
  <si>
    <t>10 9 01 00040</t>
  </si>
  <si>
    <t>10 9 01 00070</t>
  </si>
  <si>
    <t>10 9 01 00150</t>
  </si>
  <si>
    <t>10 9 01 01020</t>
  </si>
  <si>
    <t>10 9 01 20020</t>
  </si>
  <si>
    <t>10 9 01 20030</t>
  </si>
  <si>
    <t>Образование комиссий  по  делам несовершеннолетних  и  защите их прав и организацию их деятельности</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</si>
  <si>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</si>
  <si>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Составление протоколов об административных правонарушениях</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</si>
  <si>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</si>
  <si>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10 9 02 00000</t>
  </si>
  <si>
    <t>Основное мероприятие "Обеспечение сбалансированности и устойчивости бюджета Соликамского городского округа. Повышение качества управления муниципальными финансами"</t>
  </si>
  <si>
    <t>10 9 02 00040</t>
  </si>
  <si>
    <t>11 0 00 00000</t>
  </si>
  <si>
    <t>Муниципальная программа "Развитие информационного общества на территории Соликамского городского округа"</t>
  </si>
  <si>
    <t>11 1 00 00000</t>
  </si>
  <si>
    <t>Подпрограмма "Совершенствование системы предоставления муниципальных услуг и выполнения муниципальных функций"</t>
  </si>
  <si>
    <t>11 1 01 00000</t>
  </si>
  <si>
    <t>Основное мероприятие "Снижение административных барьеров и повышение доступности муниципальных услуг"</t>
  </si>
  <si>
    <t>11 1 01 01100</t>
  </si>
  <si>
    <t>Обеспечение доступности муниципальных услуг, оказываемых органами местного самоуправления</t>
  </si>
  <si>
    <t>11 2 00 00000</t>
  </si>
  <si>
    <t>Подпрограмма "Информационное общество"</t>
  </si>
  <si>
    <t>11 2 01 00000</t>
  </si>
  <si>
    <t>11 2 01 01110</t>
  </si>
  <si>
    <t>Сопровождение, поддержка и развитие ИТ-инфраструктуры</t>
  </si>
  <si>
    <t>11 3 00 00000</t>
  </si>
  <si>
    <t>Подпрограмма "Повышение инвестиционной привлекательности города Соликамска"</t>
  </si>
  <si>
    <t>11 3 01 00000</t>
  </si>
  <si>
    <t>Основное мероприятие "Активизация процесса привлечения инвестиций в экономику Соликамского городского округа"</t>
  </si>
  <si>
    <t>11 3 01 01130</t>
  </si>
  <si>
    <t>11 9 00 00000</t>
  </si>
  <si>
    <t>Подпрограмма "Обеспечение реализации муниципальной программы "Развитие информационного общества на территории Соликамского городского округа"</t>
  </si>
  <si>
    <t>11 9 01 00000</t>
  </si>
  <si>
    <t>11 9 01 00150</t>
  </si>
  <si>
    <t>11 9 01 02080</t>
  </si>
  <si>
    <t>91 0 00 00000</t>
  </si>
  <si>
    <t>Обеспечение деятельности органов местного самоуправления</t>
  </si>
  <si>
    <t>91 0 00 00010</t>
  </si>
  <si>
    <t>Глава города</t>
  </si>
  <si>
    <t>91 0 00 00020</t>
  </si>
  <si>
    <t>Председатель Соликамской городской Думы</t>
  </si>
  <si>
    <t>91 0 00 00030</t>
  </si>
  <si>
    <t>Председатель Контрольно-счетной палаты Соликамского городского округа</t>
  </si>
  <si>
    <t>91 0 00 00050</t>
  </si>
  <si>
    <t>Депутаты Соликамской городской Думы, работающие на постоянной основе</t>
  </si>
  <si>
    <t>91 0 00 00060</t>
  </si>
  <si>
    <t>91 0 00 20010</t>
  </si>
  <si>
    <t>Компенсации депутатам за время осуществления полномочий</t>
  </si>
  <si>
    <t>91 0 00 00150</t>
  </si>
  <si>
    <t>92 0 00 00000</t>
  </si>
  <si>
    <t>Мероприятия, осуществляемые органами местного самоуправления в рамках непрограммных направлений расходов</t>
  </si>
  <si>
    <t>92 0 00 00070</t>
  </si>
  <si>
    <t>92 0 00 00090</t>
  </si>
  <si>
    <t>Резервный фонд администрации города</t>
  </si>
  <si>
    <t>92 0 00 00960</t>
  </si>
  <si>
    <t>Проведение выборов депутатов Соликамской городской Думы</t>
  </si>
  <si>
    <t>01 9 01 2Н030</t>
  </si>
  <si>
    <t>01 9 01 2Н070</t>
  </si>
  <si>
    <t>01 9 02 2Е030</t>
  </si>
  <si>
    <t>01 9 02 70280</t>
  </si>
  <si>
    <t>03 1 01 2П170</t>
  </si>
  <si>
    <t>10 9 01 2Е110</t>
  </si>
  <si>
    <t>10 9 01 2К080</t>
  </si>
  <si>
    <t>10 9 01 2П160</t>
  </si>
  <si>
    <t>10 9 01 2Т110</t>
  </si>
  <si>
    <t>91 0 00 00040</t>
  </si>
  <si>
    <t>620</t>
  </si>
  <si>
    <t>0100</t>
  </si>
  <si>
    <t>Общегосударственные вопросы</t>
  </si>
  <si>
    <t>0106</t>
  </si>
  <si>
    <t xml:space="preserve">Обеспечение деятельности финансовых, налоговых и таможенных органов и органов финансового (финансово-бюджетного) надзора </t>
  </si>
  <si>
    <t>0113</t>
  </si>
  <si>
    <t>Другие общегосударственные вопросы</t>
  </si>
  <si>
    <t>621</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</si>
  <si>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</si>
  <si>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</si>
  <si>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622</t>
  </si>
  <si>
    <t>0102</t>
  </si>
  <si>
    <t>Функционирование высшего должностного лица субъекта Российской Федерации  и муниципального образования</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</si>
  <si>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</si>
  <si>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</si>
  <si>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0111</t>
  </si>
  <si>
    <t>Резервные фонды</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</si>
  <si>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</si>
  <si>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</si>
  <si>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</si>
  <si>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</si>
  <si>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</si>
  <si>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</si>
  <si>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</si>
  <si>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</si>
  <si>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</si>
  <si>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</si>
  <si>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Подпрограмма "Общественная безопасность на территории Соликамского городского округа"</t>
  </si>
  <si>
    <t>0407</t>
  </si>
  <si>
    <t>Лесное хозяйство</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</si>
  <si>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</si>
  <si>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</si>
  <si>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</si>
  <si>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</si>
  <si>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</si>
  <si>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</si>
  <si>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</si>
  <si>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</si>
  <si>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</si>
  <si>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</si>
  <si>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</si>
  <si>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</si>
  <si>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</si>
  <si>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</si>
  <si>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0600</t>
  </si>
  <si>
    <t>Охрана окружающей среды</t>
  </si>
  <si>
    <t>0603</t>
  </si>
  <si>
    <t>Охрана объектов растительного и животного мира и среды их обитания</t>
  </si>
  <si>
    <t>0700</t>
  </si>
  <si>
    <t>Образование</t>
  </si>
  <si>
    <t>0702</t>
  </si>
  <si>
    <t xml:space="preserve">Общее образование </t>
  </si>
  <si>
    <t>0709</t>
  </si>
  <si>
    <t>Другие вопросы в области образования</t>
  </si>
  <si>
    <t>0800</t>
  </si>
  <si>
    <t>0804</t>
  </si>
  <si>
    <t xml:space="preserve">Другие вопросы в области культуры, кинематографии </t>
  </si>
  <si>
    <t>02 1 01 00150</t>
  </si>
  <si>
    <t>1000</t>
  </si>
  <si>
    <t>Социальная политика</t>
  </si>
  <si>
    <t>1001</t>
  </si>
  <si>
    <t>Пенсионное обеспечение</t>
  </si>
  <si>
    <t>1003</t>
  </si>
  <si>
    <t>Социальное обеспечение населения</t>
  </si>
  <si>
    <t>Другие вопросы в области социальной политики</t>
  </si>
  <si>
    <t>623</t>
  </si>
  <si>
    <t>624</t>
  </si>
  <si>
    <t>629</t>
  </si>
  <si>
    <t>0701</t>
  </si>
  <si>
    <t>Дошкольное образование</t>
  </si>
  <si>
    <t>01 1 01 07220</t>
  </si>
  <si>
    <t>0707</t>
  </si>
  <si>
    <t>Молодежная политика и оздоровление детей</t>
  </si>
  <si>
    <t>1004</t>
  </si>
  <si>
    <t>Охрана семьи и детства</t>
  </si>
  <si>
    <t>631</t>
  </si>
  <si>
    <t>02 4 00 00000</t>
  </si>
  <si>
    <t>0801</t>
  </si>
  <si>
    <t>Культура</t>
  </si>
  <si>
    <t>633</t>
  </si>
  <si>
    <t>1100</t>
  </si>
  <si>
    <t>Физическая культура и спорт</t>
  </si>
  <si>
    <t>1102</t>
  </si>
  <si>
    <t>Массовый спорт</t>
  </si>
  <si>
    <t>Другие вопросы в области физической культуры и спорта</t>
  </si>
  <si>
    <t>670</t>
  </si>
  <si>
    <t>Муниципальная программа "Ресурсное обеспечение деятельности органов местного самоуправления Соликамского городского округа"</t>
  </si>
  <si>
    <t>8</t>
  </si>
  <si>
    <t>Обновление и пополнение двуязычного инвестиционного раздела на официальном сайте администрации города</t>
  </si>
  <si>
    <t>Основное мероприятие "Развитие информационного общества, в том числе: "Электронного правительства""</t>
  </si>
  <si>
    <t>05 4 02 09602</t>
  </si>
  <si>
    <t xml:space="preserve">             Бюджетная классификация</t>
  </si>
  <si>
    <t>Судебная система</t>
  </si>
  <si>
    <t>Государственная регистрация актов гражданского состояния</t>
  </si>
  <si>
    <t>10 9 01 59300</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</si>
  <si>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</si>
  <si>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09 2 02 51350</t>
  </si>
  <si>
    <t>92 0 00 00950</t>
  </si>
  <si>
    <t>Расходы на исполнение решений судов, вступивших в законную силу</t>
  </si>
  <si>
    <t>Приведение в нормативное состояние муниципальных общеобразовательных учреждений (кроме долевого участия в ПРП)</t>
  </si>
  <si>
    <t>10 9 01 2С080</t>
  </si>
  <si>
    <t>05 4 02 09502</t>
  </si>
  <si>
    <t>05 4 02 S9602</t>
  </si>
  <si>
    <t>Бюджетные инвестиции в объекты муниципальной собственности Соликамского городского округа</t>
  </si>
  <si>
    <t>10 9 02 2М100</t>
  </si>
  <si>
    <t>01 9 02 2Н020</t>
  </si>
  <si>
    <t>01 9 02 2Н230</t>
  </si>
  <si>
    <t>01 9 02 2Н080</t>
  </si>
  <si>
    <t>01 9 02 70080</t>
  </si>
  <si>
    <t>01 9 02 2Е290</t>
  </si>
  <si>
    <t>01 9 02 20060</t>
  </si>
  <si>
    <t>01 9 02 2Е020</t>
  </si>
  <si>
    <t>09 2 01 2С070</t>
  </si>
  <si>
    <t>Cоздание безбарьерной среды в учреждениях подведомственных Управлению культуры</t>
  </si>
  <si>
    <t>02 1 01 S8350</t>
  </si>
  <si>
    <t>Предупреждение правонарушений несовершеннолетних</t>
  </si>
  <si>
    <t>Установка, обслуживание и совершенствование систем видеонаблюдения на территории города</t>
  </si>
  <si>
    <t>03 1 04 03330</t>
  </si>
  <si>
    <t>03 1 04 00000</t>
  </si>
  <si>
    <t>05 2 02 04710</t>
  </si>
  <si>
    <t>01 1 01 40000</t>
  </si>
  <si>
    <t>Муниципальная программа "Развитие сферы культуры, туризма и молодежной политики Соликамского городского округа"</t>
  </si>
  <si>
    <t>09 1 01 2Е050</t>
  </si>
  <si>
    <t>Приведение в нормативное состояние муниципальных учреждений дополнительного образования (кроме долевого участия в ПРП)</t>
  </si>
  <si>
    <t>Демонтаж, перемещение, хранение, транспортирование и захоронение либо утилизация самовольно установленных и незаконно размещенных движимых объектов на территории Соликамского городского округа</t>
  </si>
  <si>
    <t>05 1 02 05370</t>
  </si>
  <si>
    <t>Организация мероприятий в области жилищного хозяйства</t>
  </si>
  <si>
    <t>Осуществление полномочий по созданию и организации деятельности административных комиссий</t>
  </si>
  <si>
    <t>10 9 01 2П180</t>
  </si>
  <si>
    <t>Подпрограмма "Укрепление гражданского единства и межнационального согласия в Соликамском городском округе"</t>
  </si>
  <si>
    <t>Основное мероприятие "Содействие формированию гармоничной межнациональной и межконфессиональной ситуации в городе Соликамске "</t>
  </si>
  <si>
    <t>08 4 01 00000</t>
  </si>
  <si>
    <t>08 4 00 00000</t>
  </si>
  <si>
    <t xml:space="preserve">Культура, кинематография </t>
  </si>
  <si>
    <t>Основное мероприятие "Обеспечение выполнения функций по соответствующему направлению деятельности"</t>
  </si>
  <si>
    <t>05 9 02 00000</t>
  </si>
  <si>
    <t>05 9 02 05510</t>
  </si>
  <si>
    <t>Оборудование систем освещения мест массового пребывания людей</t>
  </si>
  <si>
    <t>03 1 04 03350</t>
  </si>
  <si>
    <t>Приведение в нормативное состояние общеобразовательных учреждений (долевое участие местного бюджета в ПРП)</t>
  </si>
  <si>
    <t>01 1 01 S7330</t>
  </si>
  <si>
    <t>Пенсии за выслугу лет лицам, замещавшим должности муниципальной службы и лицам, замещавшим муниципальные должности (выборные на постоянной основе)</t>
  </si>
  <si>
    <t>Поддержка инновационных образовательных учреждений</t>
  </si>
  <si>
    <t>08 4 01 S1310</t>
  </si>
  <si>
    <t>Основное мероприятие "Антитеррористическая защищенность мест массового пребывания людей"</t>
  </si>
  <si>
    <t>Подпрограмма "Поддержка ветеранов войны, труда, Вооруженных сил и правоохранительных органов в Соликамском городском округе"</t>
  </si>
  <si>
    <t>Поддержка муниципальных программ, направленных на укрепление гражданского единства и гармонизацию межнациональных отношений (средства ПК)</t>
  </si>
  <si>
    <t>08 4 01 2В110</t>
  </si>
  <si>
    <t>08 4 01 2В120</t>
  </si>
  <si>
    <t>Мероприятия по устранению последствий чрезвычайных ситуаций</t>
  </si>
  <si>
    <t>92 0 00 03120</t>
  </si>
  <si>
    <t>Стимулирование педагогических работников по результатам обучения школьников</t>
  </si>
  <si>
    <t>01 9 02 2Н240</t>
  </si>
  <si>
    <t>01 1 02 70450</t>
  </si>
  <si>
    <t>Приложение  3</t>
  </si>
  <si>
    <t>Уточненный годовой план</t>
  </si>
  <si>
    <t xml:space="preserve">Процент исполнения </t>
  </si>
  <si>
    <t>Приложение  4</t>
  </si>
  <si>
    <t>к решению Соликамской</t>
  </si>
  <si>
    <t>городской Думы</t>
  </si>
  <si>
    <t>от           2016 г. №</t>
  </si>
  <si>
    <t>Раздел</t>
  </si>
  <si>
    <t>Подраз-дел</t>
  </si>
  <si>
    <t xml:space="preserve">Наименование </t>
  </si>
  <si>
    <t>Процент исполнения</t>
  </si>
  <si>
    <t>1</t>
  </si>
  <si>
    <t>2</t>
  </si>
  <si>
    <t>01</t>
  </si>
  <si>
    <t>00</t>
  </si>
  <si>
    <t>02</t>
  </si>
  <si>
    <t>03</t>
  </si>
  <si>
    <t>04</t>
  </si>
  <si>
    <t>05</t>
  </si>
  <si>
    <t>06</t>
  </si>
  <si>
    <t>11</t>
  </si>
  <si>
    <t>13</t>
  </si>
  <si>
    <t>09</t>
  </si>
  <si>
    <t>Защита населения и территории от последствий чрезвычайных ситуаций природного и техногенного характера, гражданская оборона</t>
  </si>
  <si>
    <t>10</t>
  </si>
  <si>
    <t>14</t>
  </si>
  <si>
    <t>07</t>
  </si>
  <si>
    <t>08</t>
  </si>
  <si>
    <t>Транспорт</t>
  </si>
  <si>
    <t>12</t>
  </si>
  <si>
    <t xml:space="preserve">Культура и кинематография </t>
  </si>
  <si>
    <t>Здравоохранение</t>
  </si>
  <si>
    <t>Стационарная медицинская помощь</t>
  </si>
  <si>
    <t>Физическая культура</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</si>
  <si>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</si>
  <si>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</si>
  <si>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бюджетам субъектов Российской Федерации и муниципальных образований общего характера</t>
  </si>
  <si>
    <t>Прочие межбюджетные трансферты общего характера</t>
  </si>
  <si>
    <t>от        2016 г. №</t>
  </si>
  <si>
    <t>Код бюджетной классификации</t>
  </si>
  <si>
    <t>Наименование показателя</t>
  </si>
  <si>
    <t>Исполнено</t>
  </si>
  <si>
    <t>администратора источника финансирования</t>
  </si>
  <si>
    <t>источника финансирования дефицита</t>
  </si>
  <si>
    <t xml:space="preserve">Финансовое управление администрации города Соликамска                                                                                                        </t>
  </si>
  <si>
    <t>01 05 02 01 04 0000 510</t>
  </si>
  <si>
    <t>Увеличение прочих остатков денежных средств бюджетов городских округов</t>
  </si>
  <si>
    <t>01 05 02 01 04 0000 610</t>
  </si>
  <si>
    <t>Уменьшение  прочих остатков денежных средств бюджетов городских округов</t>
  </si>
  <si>
    <t xml:space="preserve">итого источников финансирования дефицита бюджета </t>
  </si>
  <si>
    <t>Подпрограмма "Обеспечение реализации муниципальной программы "Развитие системы образования Соликамского городского округа"</t>
  </si>
  <si>
    <t>Подпрограмма "Развитие сферы туризма в Соликамском городском округе"</t>
  </si>
  <si>
    <t>Подпрограмма "Обеспечение условий для занятий физической культурой и спортом"</t>
  </si>
  <si>
    <t>Подпрограмма "Обеспечение жильем молодых семей в Соликамском городском округе"</t>
  </si>
  <si>
    <t>Депутаты Соликамской городской Думы, работающие на непостоянной основе</t>
  </si>
  <si>
    <t>Обеспечение представительской деятельности органов местного самоуправления</t>
  </si>
  <si>
    <t>Опубликование муниципальных правовых актов, оплата услуг по размещению информации о деятельности органов местного самоуправления</t>
  </si>
  <si>
    <t>Приложение 2</t>
  </si>
  <si>
    <t>тыс. руб.</t>
  </si>
  <si>
    <t>Наименование групп, подгрупп, статей, подстатей и  элементов  классификации доходов</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</si>
  <si>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</si>
  <si>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</si>
  <si>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</si>
  <si>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</si>
  <si>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</si>
  <si>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</si>
  <si>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</si>
  <si>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(перерасчёты,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</si>
  <si>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</si>
  <si>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</si>
  <si>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</si>
  <si>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</si>
  <si>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</si>
  <si>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</si>
  <si>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</si>
  <si>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(перерасчёты,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</si>
  <si>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</si>
  <si>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</si>
  <si>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</si>
  <si>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</si>
  <si>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</si>
  <si>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(перерасчёты,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</si>
  <si>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</si>
  <si>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</si>
  <si>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</si>
  <si>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</si>
  <si>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</si>
  <si>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(перерасчёты,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</si>
  <si>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</si>
  <si>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</si>
  <si>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</si>
  <si>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</si>
  <si>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</si>
  <si>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</si>
  <si>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</si>
  <si>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</si>
  <si>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</si>
  <si>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</si>
  <si>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</si>
  <si>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</si>
  <si>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</si>
  <si>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</si>
  <si>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1 05 02000 02 0000 000</t>
  </si>
  <si>
    <t>Единый налог на вмененный доход для отдельных видов деятельности</t>
  </si>
  <si>
    <t>1 05 02010 02 1000 110</t>
  </si>
  <si>
    <t>Единый налог на вмененный доход для отдельных видов деятельности (сумма платежа (перерасчёты,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</si>
  <si>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</si>
  <si>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</si>
  <si>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</si>
  <si>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</si>
  <si>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</si>
  <si>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(перерасчёты, недоимка и задолженность по соответствующему платежу, в том числе по отмененному)</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</si>
  <si>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</si>
  <si>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</si>
  <si>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</si>
  <si>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</si>
  <si>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1 05 04000 02 0000 110</t>
  </si>
  <si>
    <t>Налог, взимаемый в связи с применением патентной системы налогообложения</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</si>
  <si>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</si>
  <si>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(перерасчёты, недоимка и задолженность по соответствующему платежу, в том числе по отмененному)</t>
  </si>
  <si>
    <t>1 05 04010 02 4000 110</t>
  </si>
  <si>
    <t>Налог, взимаемый в связи с применением патентной системы налогообложения, зачисляемый в бюджеты городских округов (прочие поступления)</t>
  </si>
  <si>
    <t xml:space="preserve"> 1 06 00000 00 0000 000</t>
  </si>
  <si>
    <t>НАЛОГИ НА ИМУЩЕСТВО</t>
  </si>
  <si>
    <t xml:space="preserve"> 1 06 01000 00 0000 110</t>
  </si>
  <si>
    <t>Налог на имущество физических лиц</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</si>
  <si>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</si>
  <si>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(перерасчёты,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</si>
  <si>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</si>
  <si>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</si>
  <si>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</si>
  <si>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</si>
  <si>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 xml:space="preserve"> 1 06 04000 00 0000 110</t>
  </si>
  <si>
    <t>Транспортный налог</t>
  </si>
  <si>
    <t xml:space="preserve">Транспортный налог с организаций </t>
  </si>
  <si>
    <t>1 06 04011 02 1000 110</t>
  </si>
  <si>
    <t>Транспортный налог с организаций (сумма платежа (перерасчёты,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</si>
  <si>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</si>
  <si>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</si>
  <si>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</si>
  <si>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</si>
  <si>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1 06 04012 02 0000 110</t>
  </si>
  <si>
    <t>Транспортный налог с физических лиц</t>
  </si>
  <si>
    <t>1 06 04012 02 1000 110</t>
  </si>
  <si>
    <t>Транспортный налог с физических лиц (сумма платежа (перерасчёты,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</si>
  <si>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</si>
  <si>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</si>
  <si>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1 06 04012 02 4000 110</t>
  </si>
  <si>
    <t>Транспортный налог с физических лиц (прочие поступления)</t>
  </si>
  <si>
    <t xml:space="preserve"> 1 06 06000 00 0000 110</t>
  </si>
  <si>
    <t>Земельный налог</t>
  </si>
  <si>
    <t xml:space="preserve"> 1 06 06030 00 0000 110</t>
  </si>
  <si>
    <t>Земельный налог с организаций</t>
  </si>
  <si>
    <t>1 06 06032 04 1000 110</t>
  </si>
  <si>
    <t>Земельный налог с организаций, обладающих земельным участком, расположенным в границах городских округов (сумма платежа (перерасчёты,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</si>
  <si>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</si>
  <si>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</si>
  <si>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</si>
  <si>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округов(суммы денежных взысканий (штрафов) по соответствующему платежу согласно законодательству Российской Федерации)</t>
  </si>
  <si>
    <t xml:space="preserve"> 1 06 06040 00 0000 110</t>
  </si>
  <si>
    <t>Земельный налог с физических лиц</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</si>
  <si>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</si>
  <si>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(перерасчёты,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</si>
  <si>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</si>
  <si>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</si>
  <si>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</si>
  <si>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</si>
  <si>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 xml:space="preserve"> 1 08 00000 00 0000 000</t>
  </si>
  <si>
    <t>Государственная пошлина</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</si>
  <si>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</si>
  <si>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(перерасчёты, недоимка и задолженность по соответствующему платежу, в том числе по отмененному)</t>
  </si>
  <si>
    <t>1 08 07150 01 0000 110</t>
  </si>
  <si>
    <t xml:space="preserve">Государственная пошлина за выдачу разрешения на установку рекламной конструкции </t>
  </si>
  <si>
    <t>1 08 07150 01 1000 110</t>
  </si>
  <si>
    <t>Государственная пошлина за выдачу разрешения на установку рекламной конструкции (сумма платежа (перерасчёты, недоимка и задолженность по соответствующему платежу, в том числе по отмененному)</t>
  </si>
  <si>
    <t>1 08 07173 01 0000 110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</si>
  <si>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</si>
  <si>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</si>
  <si>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(перерасчёты, недоимка и задолженность по соответствующему платежу, в том числе по отмененному)</t>
  </si>
  <si>
    <t xml:space="preserve"> 1 11 00000 00 0000 000</t>
  </si>
  <si>
    <t>Доходы от использования имущества, находящегося в государственной и муниципальной собственности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</si>
  <si>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</si>
  <si>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</si>
  <si>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</si>
  <si>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</si>
  <si>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</si>
  <si>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</si>
  <si>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</si>
  <si>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</si>
  <si>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</si>
  <si>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</si>
  <si>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</si>
  <si>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</si>
  <si>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</si>
  <si>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1 12 01000 01 0000 120</t>
  </si>
  <si>
    <t>Плата за негативное воздействие на окружающую среду</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</si>
  <si>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</si>
  <si>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</si>
  <si>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</si>
  <si>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</si>
  <si>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</si>
  <si>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</si>
  <si>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</si>
  <si>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</si>
  <si>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1 12 04000 00 0000 120</t>
  </si>
  <si>
    <t>Плата за использование лесов</t>
  </si>
  <si>
    <t>1 12 04041 04 0000 120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</si>
  <si>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</si>
  <si>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1 12 04042 04 0000 120</t>
  </si>
  <si>
    <t>Плата за использование лесов, расположенных на землях иных категорий, находящихся в собственности городских округов, в части арендной платы</t>
  </si>
  <si>
    <t xml:space="preserve"> 1 13 0000 00 0000 000</t>
  </si>
  <si>
    <t>Доходы от оказания платных услуг (работ) и компенсации затрат государства</t>
  </si>
  <si>
    <t>1 13 01994 04 0000 130</t>
  </si>
  <si>
    <t xml:space="preserve">Прочие доходы от оказания платных услуг (работ) получателями средств бюджетов городских округов </t>
  </si>
  <si>
    <t>1 13 02994 04 0000 130</t>
  </si>
  <si>
    <t xml:space="preserve">Прочие доходы от компенсации затрат бюджетов городских округов </t>
  </si>
  <si>
    <t xml:space="preserve"> 1 14 00000 00 0000 000</t>
  </si>
  <si>
    <t>Доходы от продажи материальных и нематериальных активов</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</si>
  <si>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</si>
  <si>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</si>
  <si>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</si>
  <si>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</si>
  <si>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</si>
  <si>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</si>
  <si>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</si>
  <si>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</si>
  <si>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</si>
  <si>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</si>
  <si>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1 16 03010 01 6000 140</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</si>
  <si>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</si>
  <si>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</si>
  <si>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</si>
  <si>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</si>
  <si>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</si>
  <si>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</si>
  <si>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</si>
  <si>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</si>
  <si>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</si>
  <si>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</si>
  <si>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</si>
  <si>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</si>
  <si>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</si>
  <si>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</si>
  <si>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 - эпидемиологического благополучия человека и законодательства в сфере защиты прав потребителей (федеральные казенные учреждения)</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</si>
  <si>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</si>
  <si>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</si>
  <si>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</si>
  <si>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</si>
  <si>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</si>
  <si>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</si>
  <si>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1 16 45000 01 6000 140</t>
  </si>
  <si>
    <t>Денежные взыскания (штрафы) за нарушение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</si>
  <si>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</si>
  <si>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</si>
  <si>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1 16 90040 04 1000 140</t>
  </si>
  <si>
    <t>Прочие поступления от денежных взысканий (штрафов) и иных сумм в возмещение ущерба, зачисляемые в бюджеты городских округов (оплата пропусков за проезд по муниципальным автомобильным дорогам в период весенней распутицы)</t>
  </si>
  <si>
    <t>1 16 90040 04 2000 140</t>
  </si>
  <si>
    <t>Прочие поступления от денежных взысканий (штрафов) и иных сумм в возмещение ущерба, зачисляемые в бюджеты городских округов (неустойка за нарушение условий муниципальных контрактов на поставку товаров, выполнение работ, оказание услуг)</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</si>
  <si>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</si>
  <si>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</si>
  <si>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1 16 90040 04 7000 140</t>
  </si>
  <si>
    <t xml:space="preserve"> 1 17 00000 00 0000 180</t>
  </si>
  <si>
    <t>Прочие неналоговые доходы</t>
  </si>
  <si>
    <t>1 17 05040 04 0000 180</t>
  </si>
  <si>
    <t>Прочие неналоговые доходы бюджетов городских округов</t>
  </si>
  <si>
    <t xml:space="preserve"> 2 00 00000 00 0000 000</t>
  </si>
  <si>
    <t>Безвозмездные поступления</t>
  </si>
  <si>
    <t xml:space="preserve">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</si>
  <si>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</si>
  <si>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</si>
  <si>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Субсидии бюджетам городских округов на софинансирование капитальных вложений в объекты муниципальной собственности</t>
  </si>
  <si>
    <t>Прочие субсидии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</si>
  <si>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</si>
  <si>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</si>
  <si>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выполнение передаваемых полномочий субъектов Российской Федерации</t>
  </si>
  <si>
    <t xml:space="preserve"> 2 02 04000 00 0000 151</t>
  </si>
  <si>
    <t>Иные межбюджетные трансферты</t>
  </si>
  <si>
    <t>Прочие межбюджетные трансферты, передаваемые бюджетам городских округов</t>
  </si>
  <si>
    <t>2 07 00000 00 0000 000</t>
  </si>
  <si>
    <t>Прочие безвозмездные поступления в бюджеты городских округов</t>
  </si>
  <si>
    <t>2 07 04050 04 0000 180</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</si>
  <si>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</si>
  <si>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</si>
  <si>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2 18 04010 04 0000 180</t>
  </si>
  <si>
    <t>Доходы бюджетов городских округов от возврата бюджетными учреждениями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</si>
  <si>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</si>
  <si>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</si>
  <si>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 xml:space="preserve"> 2 19 00000 00 0000 000</t>
  </si>
  <si>
    <t xml:space="preserve">Возврат остатков субсидий, субвенций и иных межбюджетных трансфертов, имеющих целевое назначение, прошлых лет </t>
  </si>
  <si>
    <t>Всего доходов</t>
  </si>
  <si>
    <t>Приложение 1</t>
  </si>
  <si>
    <t>Код бюджетной  классификации</t>
  </si>
  <si>
    <t>главного администратора доходов бюджета</t>
  </si>
  <si>
    <t>доходов  бюджета  Соликамского                 городского округа</t>
  </si>
  <si>
    <t>048</t>
  </si>
  <si>
    <t>Федеральная служба по надзору в сфере природопользования</t>
  </si>
  <si>
    <t>Федеральное казначейство</t>
  </si>
  <si>
    <t>Федеральная служба по надзору в сфере транспорта</t>
  </si>
  <si>
    <t>Федеральная служба по надзору в сфере защиты прав потребителей и благополучия человека</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</si>
  <si>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</si>
  <si>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</si>
  <si>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 - 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</si>
  <si>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Министерство Российской Федерации по делам гражданской обороны, чрезвычайным ситуациям и ликвидации последствий стихийных бедствий</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</si>
  <si>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</si>
  <si>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Федеральная налоговая служба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</si>
  <si>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</si>
  <si>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</si>
  <si>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Единый налог на вмененный доход для отдельных видов деятельности (пени по соответствующему платежу)</t>
  </si>
  <si>
    <t>Земельный налог с физических лиц, обладающих земельным участком, расположенным в границах городских округов(суммы денежных взысканий (штрафов) по соответствующему платежу согласно законодательству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</si>
  <si>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(перерасчёты, недоимка и задолженность по соответствующему платежу, в том числе по отмененному)</t>
  </si>
  <si>
    <t>Министерство внутренних дел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</si>
  <si>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</si>
  <si>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1 16 21040 04 6000 140</t>
  </si>
  <si>
    <t>Федеральная служба государственной регистрации, кадастра и картографии</t>
  </si>
  <si>
    <t>Федеральная служба по экологическому, технологическому и атомному надзору</t>
  </si>
  <si>
    <t>1 13 02994 04 1000 130</t>
  </si>
  <si>
    <t>Прочие доходы от компенсации затрат бюджетов городских округов (компенсация стоимости зеленых насаждений при их вырубках)</t>
  </si>
  <si>
    <t>Прочие поступления от денежных взысканий (штрафов) и иных сумм в возмещение ущерба, зачисляемые в бюджеты городских округов</t>
  </si>
  <si>
    <t>Комитет по архитектуре и градостроительству администрации г.Соликамска</t>
  </si>
  <si>
    <t>Управление имущественных отношений администрации г.Соликамска</t>
  </si>
  <si>
    <t>Доходы бюджетов городских округов от возврата автономными учреждениями остатков субсидий прошлых лет</t>
  </si>
  <si>
    <t>Финансовое управление администрации города Соликамска</t>
  </si>
  <si>
    <t>Инспекция государственного технического надзора Пермского края</t>
  </si>
  <si>
    <t>ВСЕГО РАСХОДОВ</t>
  </si>
  <si>
    <t xml:space="preserve">Расходы бюджета Соликамского городского округа за 2017 год по ведомственной структуре расходов местного бюджета </t>
  </si>
  <si>
    <t/>
  </si>
  <si>
    <t>Содержание аппарата, в том числе Молодежного парламента СГО</t>
  </si>
  <si>
    <t>09 2 02 2Е350</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</si>
  <si>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</si>
  <si>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09 2 02 2С030</t>
  </si>
  <si>
    <t>Обеспечение жилыми помещениями реабилитированных лиц, имеющих инвалидность или являющихся пенсионерами, и проживающих совместно членов их семей</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</si>
  <si>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</si>
  <si>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Муниципальная программа "Развитие комплексной безопасности городской среды, развитие АПК "Безопасный город" на территории Соликамского городского округа"</t>
  </si>
  <si>
    <t>Развитие общественных инициатив; поддержка социально ориентированных некоммерческих организаций</t>
  </si>
  <si>
    <t>Софинансирование мероприятий по реализации социально-значимых проектов ТОС (средства ПК)</t>
  </si>
  <si>
    <t>08 1 02 00000</t>
  </si>
  <si>
    <t>Основное мероприятие "Создание условий для формирования доступной среды жизнедеятельности для инвалидов"</t>
  </si>
  <si>
    <t>08 1 02 S1320</t>
  </si>
  <si>
    <t>Мероприятия, направленные на создание безбарьерной среды для инвалидов</t>
  </si>
  <si>
    <t>Поддержка муниципальных программ, направленных на содействие этнокультурному многообразию народов, проживающих в Пермском крае  (средства ПК)</t>
  </si>
  <si>
    <t>Развитие инициатив, поддержка социально ориентированных некоммерческих организаций</t>
  </si>
  <si>
    <t>Предоставление услуг и мероприятия по хранению, комплектованию, использованию архивных документов</t>
  </si>
  <si>
    <t>Выплаты Почетным гражданам и поощрений к Почетной грамоте</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</si>
  <si>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</si>
  <si>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Подпрограмма "Обеспечение реализации муниципальной программы "Развитие комплексной безопасности городской среды, развитие АПК "Безопасный город" на территории Соликамского городского округа""</t>
  </si>
  <si>
    <t>Мероприятия по охране общественного порядка и профилактике правонарушений</t>
  </si>
  <si>
    <t>03 1 01 2П020</t>
  </si>
  <si>
    <t>Выплата материального стимулирования народным дружинникам за участие в охране общественного порядка</t>
  </si>
  <si>
    <t>Основное мероприятие "Антитеррористическая защищенность мест массового пребываания людей"</t>
  </si>
  <si>
    <t>0406</t>
  </si>
  <si>
    <t>Водное хозяйство</t>
  </si>
  <si>
    <t>03 4 01 06150</t>
  </si>
  <si>
    <t>Установка границ охранных зон водных объектов</t>
  </si>
  <si>
    <t>0408</t>
  </si>
  <si>
    <t>05 9 02 05520</t>
  </si>
  <si>
    <t>Организация перевозок пассажиров автомобильным транспортом</t>
  </si>
  <si>
    <t>Содержание автомобильных дорог и элементов благоустройства</t>
  </si>
  <si>
    <t>Основное мероприятие "Ремонт и капитальный ремонт автомобильных  дорог, транзитных объектов (транзитных мостов) и систем водоотвода"</t>
  </si>
  <si>
    <t>05 3 02 02800</t>
  </si>
  <si>
    <t xml:space="preserve">Капитальный ремонт и ремонт автомобильных дорог общего пользования местного значения, находящихся на территории Пермского края </t>
  </si>
  <si>
    <t>Капитальный ремонт, ремонт автомобильных дорог и искусственных сооружений на них</t>
  </si>
  <si>
    <t>05 3 02 SТ050</t>
  </si>
  <si>
    <t>Проектирование, строительство (реконструкция), капитальный ремонт и ремонт автомобильных дорог общего пользования местного значения (долевое участие краевого бюджета)</t>
  </si>
  <si>
    <t>Обеспечение мероприятий по капитальному ремонту муниципального жилищного фонда</t>
  </si>
  <si>
    <t>Обеспечение мероприятий по переселению граждан из аварийного жилищного фонда за счет средств краевого бюджета, в рамках реализации государственной программы Пермского края "Региональная политика и развитие территорий"</t>
  </si>
  <si>
    <t>Обеспечение мероприятий по переселению граждан из аварийного жилищного фонда за счет средств краевого бюджета, в рамках реализации государственной программы Пермского края "Обеспечение качественным жильем и услугами ЖКХ населения Пермского края"</t>
  </si>
  <si>
    <t>09 2 02 2Е340</t>
  </si>
  <si>
    <t>Содержание жилых помещений специализированного жилищного фонда для детей-сирот, детей, оставшихся без попечения родителей, лицам из их числа</t>
  </si>
  <si>
    <t xml:space="preserve">Обеспечение инфраструктурой земельных участков, предоставляемых многодетным семьям (проектные работы) </t>
  </si>
  <si>
    <t>05 2 02 00140</t>
  </si>
  <si>
    <t>Разработка проектно-сметной документации на объекты бюджетных инвестиций (строительство газопровода низкого давления северной части г.Соликамск)</t>
  </si>
  <si>
    <t>Основное мероприятие "Улучшение материально-технических условий для развития муниципальной системы образования"</t>
  </si>
  <si>
    <t>01 1 01 07390</t>
  </si>
  <si>
    <t xml:space="preserve">Приведение в нормативное состояние территорий учреждений общего и дополнительного образования </t>
  </si>
  <si>
    <t>Создание благоприятных условий для проживания и отдыха горожан</t>
  </si>
  <si>
    <t>Мероприятия по улучшению санитарного и экологического состояния территории города</t>
  </si>
  <si>
    <t>Организация содержания мест захоронений</t>
  </si>
  <si>
    <t>Освещение улиц</t>
  </si>
  <si>
    <t>05 7 00 00000</t>
  </si>
  <si>
    <t>Подпрограмма "Формирование современной городской среды"</t>
  </si>
  <si>
    <t>05 7 01 00000</t>
  </si>
  <si>
    <t>Основное мероприятие "Организация мероприятий по благоустройству нуждающихся в благоустройстве дворовых территорий многоквартирных домов  и общественных территорий Соликамского городского округа"</t>
  </si>
  <si>
    <t>05 7 01 L5550</t>
  </si>
  <si>
    <t>Благоустройство дворовых территорий многоквартирных домов; иные мероприятия (средства ФБ, ПК)</t>
  </si>
  <si>
    <t>Благоустройство дворовых территорий многоквартирных домов (долевое участие местного бюджета)</t>
  </si>
  <si>
    <t>Предоставление услуг (функций) по обеспечению деятельности в сфере благоустройства и дорожного хозяйства</t>
  </si>
  <si>
    <t>Создание условий для реализации полномочий органа местного самоуправления в сфере жилищно-коммунального и дорожного хозяйства</t>
  </si>
  <si>
    <t>03 4 01 06140</t>
  </si>
  <si>
    <t xml:space="preserve">Озеленение территории городского округа </t>
  </si>
  <si>
    <r>
      <t xml:space="preserve">Приведение в нормативное состояние муниципальных общеобразовательных учреждений </t>
    </r>
    <r>
      <rPr>
        <sz val="14"/>
        <color indexed="8"/>
        <rFont val="Times New Roman"/>
        <family val="1"/>
      </rPr>
      <t>(кроме долевого участия в ПРП)</t>
    </r>
  </si>
  <si>
    <t>Софинансирование расходных обязательств по исполнению полномочий органов местного самоуправления по вопросам местного значения (Реконструкция зданий МАОУ "Основная общеобразовательная школа № 13" по адресу: г. Соликамск, ул. Добролюбова, 16)</t>
  </si>
  <si>
    <t>0703</t>
  </si>
  <si>
    <t>Дополнительное образование детей</t>
  </si>
  <si>
    <t>09 2 02 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</si>
  <si>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</si>
  <si>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Оказание адресной помощи ветеранам</t>
  </si>
  <si>
    <t>Основное мероприятие "Социальная реабилитация и адаптация инвалидов города Соликамска"</t>
  </si>
  <si>
    <t>09 2 02 20910</t>
  </si>
  <si>
    <t>Мероприятия по привлечению медицинских кадров в учреждениях здравоохранения</t>
  </si>
  <si>
    <t>Обеспечение мероприятий по оказанию адресной помощи населению</t>
  </si>
  <si>
    <t>Оказание адресной материальной помощи малообеспеченным семьям с детьми, гражданам, попавшим в трудную или экстремальную жизненную ситуацию</t>
  </si>
  <si>
    <t xml:space="preserve">06 1 00 00000 </t>
  </si>
  <si>
    <t>06 1 01 09410</t>
  </si>
  <si>
    <t xml:space="preserve">Обеспечение населения спортивными сооружениями, исходя из нормативной потребности (разработка и экспертиза проектно-сметной документации) </t>
  </si>
  <si>
    <t>Управление земельными ресурсами</t>
  </si>
  <si>
    <t>04 2 02 L5110</t>
  </si>
  <si>
    <t>Проведение комплексных кадастровых работ (долевое участие местного бюджета)</t>
  </si>
  <si>
    <t>Проект инициативного бюджетирования "Благоустройство пешеходной лестницы и прилегающей к ней территории парковой зоны по проспекту Юбилейному" (долевое участие краевого бюджета)</t>
  </si>
  <si>
    <t>92 0 01 S0920</t>
  </si>
  <si>
    <r>
      <t xml:space="preserve">Проект инициативного бюджетирования "Благоустройство пешеходной лестницы и прилегающей к ней территории парковой зоны по проспекту Юбилейному" (долевое участие местного бюджета), </t>
    </r>
    <r>
      <rPr>
        <i/>
        <sz val="14"/>
        <rFont val="Times New Roman"/>
        <family val="1"/>
      </rPr>
      <t>в том числе:</t>
    </r>
  </si>
  <si>
    <t>за счет привлеченных денежных средств населения</t>
  </si>
  <si>
    <t>за счет привлеченных денежных средств юридических лиц, индивидуальных предпринимателей, общественных организаций (за исключением муниципальных организаций)</t>
  </si>
  <si>
    <t>01 1 01 02040</t>
  </si>
  <si>
    <t>Предоставление услуг присмотра и ухода по дошкольному образованию негосударственными (немуниципальными) учреждениями</t>
  </si>
  <si>
    <t>Развитие технического творчества детей и молодежи</t>
  </si>
  <si>
    <t>Приведение в нормативное состояние муниципальных дошкольных учреждений (кроме долевого участия в ПРП)</t>
  </si>
  <si>
    <t>Основное мероприятие "Повышение качества организационно-методических условий для развития муниципальной системы образования"</t>
  </si>
  <si>
    <t>Предоставление услуг присмотра и ухода в муниципальных дошкольных учреждениях</t>
  </si>
  <si>
    <t>Обеспечение воспитания и обучения детей-инвалидов в образовательных организациях, реализующих образовательные программы дошкольного образования, и на дому</t>
  </si>
  <si>
    <t>03 1 04 03360</t>
  </si>
  <si>
    <t>Создание и содержание систем оповещения и управления эвакуацией на объектах</t>
  </si>
  <si>
    <t>Софинансирование расходных обязательств по исполнению полномочий органов местного самоуправления по вопросам местного значения (ПРП "Приведение в нормативное состояние объектов общественной инфраструктуры")</t>
  </si>
  <si>
    <t>Содействие трудоустройству несовершеннолетних</t>
  </si>
  <si>
    <t>01 9 01 07230</t>
  </si>
  <si>
    <t>Обеспечение питанием детей с ограниченными возможностями здоровья, обучающихся в общеобразовательных учреждениях</t>
  </si>
  <si>
    <t>Проект инициативного бюджетирования "Доступный спорт" (долевое участие краевого бюджета)</t>
  </si>
  <si>
    <t>92 0 02 S0920</t>
  </si>
  <si>
    <r>
      <t xml:space="preserve">Проект инициативного бюджетирования "Доступный спорт" (долевое участие местного бюджета), </t>
    </r>
    <r>
      <rPr>
        <i/>
        <sz val="14"/>
        <rFont val="Times New Roman"/>
        <family val="1"/>
      </rPr>
      <t xml:space="preserve">в том числе: </t>
    </r>
  </si>
  <si>
    <t>01 1 01 47370</t>
  </si>
  <si>
    <t>Устройство очистных сооружений на территории МАОУ ДО «ДООЦ «Лесная сказка»</t>
  </si>
  <si>
    <t xml:space="preserve">Молодежная политика </t>
  </si>
  <si>
    <t>01 1 01 07380</t>
  </si>
  <si>
    <t>Приведение в нормативное состояние  муниципальных учреждений  в сфере прочего образования (кроме долевого участия в ПРП)</t>
  </si>
  <si>
    <t>Мероприятия по профилактике потребления психоактивных веществ</t>
  </si>
  <si>
    <t>Выплата единовременной премии "Гордость Пермского края"</t>
  </si>
  <si>
    <t>Предоставление мер социальной поддержки педагогическим работникам учреждений дополнительного образования</t>
  </si>
  <si>
    <t>Обеспечение санаторно-курортного лечения работников муниципальных учреждений</t>
  </si>
  <si>
    <t>Популяризация внутреннего и въездного туризма, формирование положительного туристского имиджа</t>
  </si>
  <si>
    <t>02 2 01 SЛ050</t>
  </si>
  <si>
    <t>Мероприятия по созданию и реализации проектов по развитию туристской навигации в Пермском крае</t>
  </si>
  <si>
    <t>02 1 01 L5190</t>
  </si>
  <si>
    <t>Поддержка отрасли культуры - приобретение музыкальных инструментов (средства ФБ, ПК)</t>
  </si>
  <si>
    <t>Мероприятия в сфере молодежной политики</t>
  </si>
  <si>
    <t>Публичный показ музейных предметов, музейных коллекций</t>
  </si>
  <si>
    <t>Библиотечное, библиографическое и информационное обслуживание пользователей библиотеки</t>
  </si>
  <si>
    <t>Поддержка отрасли культуры - пополнение книжного фонда (средства ФБ, ПК)</t>
  </si>
  <si>
    <t>Организация досуга населения</t>
  </si>
  <si>
    <t>Оказание туристско-информационных услуг</t>
  </si>
  <si>
    <t>Обеспечение жильем молодых семей</t>
  </si>
  <si>
    <t>06 1 01 09310</t>
  </si>
  <si>
    <t>Приведение в нормативное состояние территорий учреждений спортивной направленности</t>
  </si>
  <si>
    <t xml:space="preserve">Предоставление услуг по дополнительному образованию </t>
  </si>
  <si>
    <t>1006</t>
  </si>
  <si>
    <t>06 1 02 20070</t>
  </si>
  <si>
    <t>Стипендии главы администрации города Соликамска ведущим спортсменам города</t>
  </si>
  <si>
    <t>Мероприятия по физической культуре и спорту</t>
  </si>
  <si>
    <t>06 1 02 09420</t>
  </si>
  <si>
    <t xml:space="preserve">Реализация мероприятий Всероссийского комплекса "ГТО"  </t>
  </si>
  <si>
    <t xml:space="preserve">Предоставление услуг в сфере физической культуры и спорта </t>
  </si>
  <si>
    <t>10 9 02 S0040</t>
  </si>
  <si>
    <t>Сопровождение, поддержка и развитие программного обеспечения объектов ИТ-инфраструктуры автоматизации бюджетных процессов (долевое участие местного бюджета)</t>
  </si>
  <si>
    <t>Обслуживание лицевых счетов органов государственной власти Пермского края, государственных краевых учреждений органами местного самоуправления Пермского края</t>
  </si>
  <si>
    <t>ИТОГО РАСХОДОВ:</t>
  </si>
  <si>
    <t xml:space="preserve">Расходы бюджета Соликамского городского округа за 2017 год по разделам и подразделам классификации расходов бюджетов </t>
  </si>
  <si>
    <t>Источники финансирования дефицита бюджета Соликамского городского округа за 2017 год по кодам классификации источников финансирования дефицитов бюджетов</t>
  </si>
  <si>
    <t xml:space="preserve">Доходы бюджета Соликамского городского округа за 2017  год  по кодам классификации доходов бюджетов </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</si>
  <si>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</si>
  <si>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</si>
  <si>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</si>
  <si>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</si>
  <si>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</si>
  <si>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</si>
  <si>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</si>
  <si>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1 16 30013 01 6000 140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</si>
  <si>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</si>
  <si>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1 17 01040 04 0000 180</t>
  </si>
  <si>
    <t>Невыясненные поступления, зачисляемые в бюджеты городских округов</t>
  </si>
  <si>
    <t>2 02 20299 04 0000 151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</si>
  <si>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t>
  </si>
  <si>
    <t>2 02 20302 04 0000 151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</si>
  <si>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счёт средств бюджетов</t>
  </si>
  <si>
    <t>2 02 25516 04 0000 151</t>
  </si>
  <si>
    <t>Субсидии бюджетам городских округов на реализацию мероприятий по укреплению единства российской нации и этнокультурному развитию народов России</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</si>
  <si>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</si>
  <si>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</si>
  <si>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2 02 29999 04 0000 151 </t>
  </si>
  <si>
    <t>2 02 30024 04 0000 151</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</si>
  <si>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</si>
  <si>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</si>
  <si>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2 02 35135 04 0000 151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</si>
  <si>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</si>
  <si>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202 35930 04 0000 151</t>
  </si>
  <si>
    <t>2 02 39999 04 0000 151</t>
  </si>
  <si>
    <t>Прочие субвенции бюджетам городских округов</t>
  </si>
  <si>
    <t>2 02 49999 04 0000 151</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</si>
  <si>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</si>
  <si>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</si>
  <si>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</si>
  <si>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</si>
  <si>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</si>
  <si>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</si>
  <si>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</si>
  <si>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2 02 29999 04 0000 151</t>
  </si>
  <si>
    <t>2 02 30021 04 0000 151</t>
  </si>
  <si>
    <t>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</si>
  <si>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</si>
  <si>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2 02 25519 04 0000 151</t>
  </si>
  <si>
    <t>Субсидия бюджетам городских округов на поддержку отрасли культуры</t>
  </si>
  <si>
    <t>2 19 25020 04 0000 151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</si>
  <si>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</si>
  <si>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2 02 15001 04 0000 151</t>
  </si>
  <si>
    <t>Государственная инспекция по экологии и природопользованию Пермского края</t>
  </si>
  <si>
    <t>Министерство природных ресурсов, лесного хозяйства и экологии  Пермского края</t>
  </si>
  <si>
    <t>1 16 25030 01 0000 140</t>
  </si>
  <si>
    <t>Денежные взыскания (штрафы) за нарушение законодательства Российской Федерации об охране и использовании животного мира</t>
  </si>
  <si>
    <t>Инспекция государственного жилищного надзора Пермского края</t>
  </si>
  <si>
    <t>Доходы  бюджета Соликамского городского округа за 2017 год</t>
  </si>
  <si>
    <t>по кодам поступлений в бюджет (группам, подгруппам, статьям, подстатьям и элементам классификации доходов)</t>
  </si>
  <si>
    <t>Коды поступлений          в бюджет</t>
  </si>
  <si>
    <t>1 05 03000 01 0000 110</t>
  </si>
  <si>
    <t>Единый сельскохозяйственный налог</t>
  </si>
  <si>
    <t xml:space="preserve"> 1 06 04011 02 0000 110</t>
  </si>
  <si>
    <t>1 12 00000 00 0000 000</t>
  </si>
  <si>
    <t>1 16 23042 04 0000  140</t>
  </si>
  <si>
    <t>1 17 01000 00 0000 180</t>
  </si>
  <si>
    <t>Невыясненные поступления</t>
  </si>
  <si>
    <t>1 17 05000 04 0000 180</t>
  </si>
  <si>
    <t xml:space="preserve"> 2 02 10000 00 0000 151</t>
  </si>
  <si>
    <t xml:space="preserve">Дотации бюджетам бюджетной системы Российской Федерации </t>
  </si>
  <si>
    <t>2 02 20000 00 0000 151</t>
  </si>
  <si>
    <t>Субсидии бюджетам бюджетной системы Российской Федерации (межбюджетные субсидии)</t>
  </si>
  <si>
    <t>2 02 20077 04 0000 151</t>
  </si>
  <si>
    <t>2 02 30000 00 0000 151</t>
  </si>
  <si>
    <t xml:space="preserve">Субвенции бюджетам бюджетной системы  Российской Федерации </t>
  </si>
  <si>
    <t>2 02 35930 04 0000 151</t>
  </si>
  <si>
    <t xml:space="preserve">Прочие безвозмездные поступления </t>
  </si>
  <si>
    <t>Возврат остатков субсидий на мероприятия подпрограммы "Обеспечение жильем молодых семей" федеральной целевой программы "Жилище" на 2015-2020 годы из бюджетов городских округов</t>
  </si>
  <si>
    <t>08 1 01 SР110</t>
  </si>
  <si>
    <t>92 0 01 SР050</t>
  </si>
  <si>
    <t>01 1 01 SР050</t>
  </si>
  <si>
    <t>92 0 01 SР130</t>
  </si>
  <si>
    <t>01 9 01 SН090</t>
  </si>
  <si>
    <t>92 0 02 SР130</t>
  </si>
  <si>
    <t>02 9 01 R5190</t>
  </si>
  <si>
    <t>от          2018 г. №</t>
  </si>
  <si>
    <r>
      <t>Приложение</t>
    </r>
    <r>
      <rPr>
        <sz val="12"/>
        <color indexed="10"/>
        <rFont val="Times New Roman"/>
        <family val="1"/>
      </rPr>
      <t xml:space="preserve">  </t>
    </r>
    <r>
      <rPr>
        <sz val="12"/>
        <rFont val="Times New Roman"/>
        <family val="1"/>
      </rPr>
      <t>5</t>
    </r>
  </si>
</sst>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0_);_(* \(#,##0.000\);_(* &quot;-&quot;??_);_(@_)"/>
    <numFmt numFmtId="173" formatCode="_(* #,##0.00000_);_(* \(#,##0.00000\);_(* &quot;-&quot;??_);_(@_)"/>
    <numFmt numFmtId="174" formatCode="_(* #,##0.0_);_(* \(#,##0.0\);_(* &quot;-&quot;??_);_(@_)"/>
    <numFmt numFmtId="175" formatCode="_(* #,##0.00_);_(* \(#,##0.00\);_(* &quot;-&quot;??_);_(@_)"/>
    <numFmt numFmtId="176" formatCode="_(* #,##0.0000_);_(* \(#,##0.0000\);_(* &quot;-&quot;??_);_(@_)"/>
    <numFmt numFmtId="177" formatCode="_-* #,##0.00000_р_._-;\-* #,##0.00000_р_._-;_-* &quot;-&quot;?_р_._-;_-@_-"/>
    <numFmt numFmtId="178" formatCode="_-* #,##0.00000_р_._-;\-* #,##0.00000_р_._-;_-* &quot;-&quot;?????_р_._-;_-@_-"/>
    <numFmt numFmtId="179" formatCode="_-* #,##0.0_р_._-;\-* #,##0.0_р_._-;_-* &quot;-&quot;?_р_._-;_-@_-"/>
    <numFmt numFmtId="180" formatCode="#,##0.0"/>
    <numFmt numFmtId="181" formatCode="0.0%"/>
    <numFmt numFmtId="182" formatCode="0.0"/>
    <numFmt numFmtId="183" formatCode="#,##0.000"/>
    <numFmt numFmtId="184" formatCode="0.000"/>
    <numFmt numFmtId="185" formatCode="#,##0.0000"/>
    <numFmt numFmtId="186" formatCode="_-* #,##0.0_р_._-;\-* #,##0.0_р_._-;_-* &quot;-&quot;??_р_.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0.00000"/>
    <numFmt numFmtId="195" formatCode="#,##0.000000"/>
    <numFmt numFmtId="196" formatCode="_(* #,##0_);_(* \(#,##0\);_(* &quot;-&quot;??_);_(@_)"/>
    <numFmt numFmtId="197" formatCode="0.00000"/>
    <numFmt numFmtId="198" formatCode="0.0000"/>
    <numFmt numFmtId="199" formatCode="_-* #,##0.00000_р_._-;\-* #,##0.00000_р_._-;_-* &quot;-&quot;??_р_._-;_-@_-"/>
    <numFmt numFmtId="200" formatCode="_-* #,##0.000_р_._-;\-* #,##0.000_р_._-;_-* &quot;-&quot;??_р_._-;_-@_-"/>
    <numFmt numFmtId="201" formatCode="_-* #,##0.0000_р_._-;\-* #,##0.0000_р_._-;_-* &quot;-&quot;??_р_._-;_-@_-"/>
    <numFmt numFmtId="202" formatCode="0.000000000"/>
    <numFmt numFmtId="203" formatCode="_-* #,##0_р_._-;\-* #,##0_р_._-;_-* &quot;-&quot;??_р_._-;_-@_-"/>
    <numFmt numFmtId="204" formatCode="_(* #,##0.000000_);_(* \(#,##0.000000\);_(* &quot;-&quot;??_);_(@_)"/>
    <numFmt numFmtId="205" formatCode="_-* #,##0.00_р_._-;\-* #,##0.00_р_._-;_-* &quot;-&quot;?_р_._-;_-@_-"/>
    <numFmt numFmtId="206" formatCode="_-* #,##0.000_р_._-;\-* #,##0.000_р_._-;_-* &quot;-&quot;?_р_._-;_-@_-"/>
    <numFmt numFmtId="207" formatCode="_-* #,##0.0000_р_._-;\-* #,##0.0000_р_._-;_-* &quot;-&quot;?_р_._-;_-@_-"/>
    <numFmt numFmtId="208" formatCode="_-* #,##0.000_р_._-;\-* #,##0.000_р_._-;_-* &quot;-&quot;???_р_._-;_-@_-"/>
    <numFmt numFmtId="209" formatCode="0.000000"/>
    <numFmt numFmtId="210" formatCode="_-* #,##0.000000_р_._-;\-* #,##0.000000_р_._-;_-* &quot;-&quot;??_р_._-;_-@_-"/>
    <numFmt numFmtId="211" formatCode="_-* #,##0.0000_р_._-;\-* #,##0.0000_р_._-;_-* &quot;-&quot;????_р_._-;_-@_-"/>
    <numFmt numFmtId="212" formatCode="_-* #,##0.000000_р_._-;\-* #,##0.000000_р_._-;_-* &quot;-&quot;?_р_._-;_-@_-"/>
    <numFmt numFmtId="213" formatCode="_(* #,##0.0000000_);_(* \(#,##0.0000000\);_(* &quot;-&quot;??_);_(@_)"/>
    <numFmt numFmtId="214" formatCode="?"/>
    <numFmt numFmtId="215" formatCode="#,##0.000_ ;\-#,##0.000\ "/>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0.0_ ;\-#,##0.0\ "/>
    <numFmt numFmtId="221" formatCode="#,##0.0000000"/>
    <numFmt numFmtId="222" formatCode="#,##0.00000000"/>
    <numFmt numFmtId="223" formatCode="[$-FC19]d\ mmmm\ yyyy\ &quot;г.&quot;"/>
  </numFmts>
  <fonts count="66">
    <font>
      <sz val="10"/>
      <name val="Arial Cyr"/>
      <family val="0"/>
    </font>
    <font>
      <u val="single"/>
      <sz val="10"/>
      <color indexed="12"/>
      <name val="Arial Cyr"/>
      <family val="0"/>
    </font>
    <font>
      <u val="single"/>
      <sz val="10"/>
      <color indexed="36"/>
      <name val="Arial Cyr"/>
      <family val="0"/>
    </font>
    <font>
      <sz val="10"/>
      <name val="Helv"/>
      <family val="0"/>
    </font>
    <font>
      <b/>
      <sz val="14"/>
      <name val="Times New Roman"/>
      <family val="1"/>
    </font>
    <font>
      <sz val="8"/>
      <name val="Arial Cyr"/>
      <family val="0"/>
    </font>
    <font>
      <sz val="8"/>
      <name val="Arial"/>
      <family val="2"/>
    </font>
    <font>
      <sz val="10"/>
      <name val="Arial"/>
      <family val="2"/>
    </font>
    <font>
      <sz val="11"/>
      <color indexed="8"/>
      <name val="Calibri"/>
      <family val="2"/>
    </font>
    <font>
      <sz val="14"/>
      <name val="Times New Roman"/>
      <family val="1"/>
    </font>
    <font>
      <b/>
      <sz val="16"/>
      <name val="Times New Roman"/>
      <family val="1"/>
    </font>
    <font>
      <sz val="11"/>
      <name val="Times New Roman"/>
      <family val="1"/>
    </font>
    <font>
      <sz val="12"/>
      <name val="Times New Roman"/>
      <family val="1"/>
    </font>
    <font>
      <b/>
      <sz val="12"/>
      <name val="Times New Roman"/>
      <family val="1"/>
    </font>
    <font>
      <sz val="12"/>
      <color indexed="8"/>
      <name val="Times New Roman"/>
      <family val="1"/>
    </font>
    <font>
      <b/>
      <sz val="12"/>
      <color indexed="8"/>
      <name val="Times New Roman"/>
      <family val="1"/>
    </font>
    <font>
      <b/>
      <sz val="16"/>
      <color indexed="8"/>
      <name val="Times New Roman"/>
      <family val="1"/>
    </font>
    <font>
      <sz val="14"/>
      <color indexed="8"/>
      <name val="Times New Roman"/>
      <family val="1"/>
    </font>
    <font>
      <i/>
      <sz val="14"/>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2"/>
      <name val="Times New Roman"/>
      <family val="1"/>
    </font>
    <font>
      <b/>
      <sz val="14"/>
      <color indexed="10"/>
      <name val="Times New Roman"/>
      <family val="1"/>
    </font>
    <font>
      <sz val="14"/>
      <color indexed="10"/>
      <name val="Times New Roman"/>
      <family val="1"/>
    </font>
    <font>
      <b/>
      <sz val="14"/>
      <color indexed="12"/>
      <name val="Times New Roman"/>
      <family val="1"/>
    </font>
    <font>
      <b/>
      <sz val="14"/>
      <color indexed="8"/>
      <name val="Times New Roman"/>
      <family val="1"/>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FF"/>
      <name val="Times New Roman"/>
      <family val="1"/>
    </font>
    <font>
      <b/>
      <sz val="14"/>
      <color rgb="FFFF0000"/>
      <name val="Times New Roman"/>
      <family val="1"/>
    </font>
    <font>
      <sz val="14"/>
      <color rgb="FFFF0000"/>
      <name val="Times New Roman"/>
      <family val="1"/>
    </font>
    <font>
      <b/>
      <sz val="14"/>
      <color rgb="FF0000FF"/>
      <name val="Times New Roman"/>
      <family val="1"/>
    </font>
    <font>
      <b/>
      <sz val="14"/>
      <color theme="1"/>
      <name val="Times New Roman"/>
      <family val="1"/>
    </font>
    <font>
      <b/>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0"/>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CCFF99"/>
        <bgColor indexed="64"/>
      </patternFill>
    </fill>
  </fills>
  <borders count="21">
    <border>
      <left/>
      <right/>
      <top/>
      <bottom/>
      <diagonal/>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hair"/>
      <right style="hair"/>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 fontId="6" fillId="0" borderId="1" applyNumberFormat="0" applyProtection="0">
      <alignment horizontal="right" vertical="center"/>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2" applyNumberFormat="0" applyAlignment="0" applyProtection="0"/>
    <xf numFmtId="0" fontId="45" fillId="27" borderId="3" applyNumberFormat="0" applyAlignment="0" applyProtection="0"/>
    <xf numFmtId="0" fontId="46" fillId="27" borderId="2"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28" borderId="8"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8" fillId="0" borderId="0">
      <alignment/>
      <protection/>
    </xf>
    <xf numFmtId="0" fontId="7" fillId="0" borderId="0">
      <alignment/>
      <protection/>
    </xf>
    <xf numFmtId="0" fontId="7" fillId="0" borderId="0">
      <alignment/>
      <protection/>
    </xf>
    <xf numFmtId="0" fontId="42" fillId="0" borderId="0">
      <alignment/>
      <protection/>
    </xf>
    <xf numFmtId="0" fontId="6" fillId="30" borderId="0">
      <alignment/>
      <protection/>
    </xf>
    <xf numFmtId="0" fontId="6" fillId="3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0" fontId="56" fillId="0" borderId="10" applyNumberFormat="0" applyFill="0" applyAlignment="0" applyProtection="0"/>
    <xf numFmtId="0" fontId="3" fillId="0" borderId="0">
      <alignment/>
      <protection/>
    </xf>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3" borderId="0" applyNumberFormat="0" applyBorder="0" applyAlignment="0" applyProtection="0"/>
  </cellStyleXfs>
  <cellXfs count="320">
    <xf numFmtId="0" fontId="0" fillId="0" borderId="0" xfId="0" applyAlignment="1">
      <alignment/>
    </xf>
    <xf numFmtId="49" fontId="4" fillId="0" borderId="11" xfId="54" applyNumberFormat="1" applyFont="1" applyFill="1" applyBorder="1" applyAlignment="1">
      <alignment horizontal="center" vertical="center"/>
      <protection/>
    </xf>
    <xf numFmtId="0" fontId="4" fillId="0" borderId="11" xfId="0" applyFont="1" applyFill="1" applyBorder="1" applyAlignment="1">
      <alignment horizontal="center" vertical="center"/>
    </xf>
    <xf numFmtId="0" fontId="4" fillId="0" borderId="11" xfId="54" applyNumberFormat="1" applyFont="1" applyFill="1" applyBorder="1" applyAlignment="1">
      <alignment horizontal="center" vertical="center" wrapText="1"/>
      <protection/>
    </xf>
    <xf numFmtId="0" fontId="9" fillId="0" borderId="0" xfId="0" applyFont="1" applyFill="1" applyAlignment="1">
      <alignment vertical="center"/>
    </xf>
    <xf numFmtId="0" fontId="9"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11" xfId="0" applyFont="1" applyFill="1" applyBorder="1" applyAlignment="1">
      <alignment vertical="center"/>
    </xf>
    <xf numFmtId="0" fontId="4" fillId="0" borderId="11" xfId="0" applyFont="1" applyFill="1" applyBorder="1" applyAlignment="1">
      <alignment horizontal="left" vertical="center" wrapText="1"/>
    </xf>
    <xf numFmtId="180" fontId="4" fillId="0" borderId="11" xfId="0" applyNumberFormat="1" applyFont="1" applyFill="1" applyBorder="1" applyAlignment="1">
      <alignment horizontal="right" vertical="center"/>
    </xf>
    <xf numFmtId="0" fontId="9" fillId="0" borderId="11" xfId="0" applyFont="1" applyFill="1" applyBorder="1" applyAlignment="1">
      <alignment vertic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vertical="center"/>
    </xf>
    <xf numFmtId="0" fontId="9" fillId="0" borderId="11" xfId="0" applyNumberFormat="1" applyFont="1" applyFill="1" applyBorder="1" applyAlignment="1">
      <alignment horizontal="left" vertical="center" wrapText="1"/>
    </xf>
    <xf numFmtId="49" fontId="9" fillId="0" borderId="11" xfId="60" applyNumberFormat="1" applyFont="1" applyFill="1" applyBorder="1" applyAlignment="1">
      <alignment horizontal="center" vertical="center" wrapText="1"/>
      <protection/>
    </xf>
    <xf numFmtId="49" fontId="4" fillId="0" borderId="11" xfId="60" applyNumberFormat="1" applyFont="1" applyFill="1" applyBorder="1" applyAlignment="1">
      <alignment horizontal="center" vertical="center"/>
      <protection/>
    </xf>
    <xf numFmtId="49" fontId="4" fillId="0" borderId="11" xfId="60" applyNumberFormat="1" applyFont="1" applyFill="1" applyBorder="1" applyAlignment="1">
      <alignment horizontal="center" vertical="center" wrapText="1"/>
      <protection/>
    </xf>
    <xf numFmtId="0" fontId="4" fillId="0" borderId="11" xfId="60" applyFont="1" applyFill="1" applyBorder="1" applyAlignment="1">
      <alignment vertical="center" wrapText="1"/>
      <protection/>
    </xf>
    <xf numFmtId="0" fontId="4" fillId="0" borderId="11" xfId="60" applyFont="1" applyFill="1" applyBorder="1" applyAlignment="1">
      <alignment horizontal="left" vertical="center" wrapText="1"/>
      <protection/>
    </xf>
    <xf numFmtId="49" fontId="4" fillId="0" borderId="12" xfId="54"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181" fontId="4" fillId="0" borderId="11" xfId="67" applyNumberFormat="1" applyFont="1" applyFill="1" applyBorder="1" applyAlignment="1">
      <alignment vertical="center"/>
    </xf>
    <xf numFmtId="180" fontId="4" fillId="34" borderId="11" xfId="0" applyNumberFormat="1" applyFont="1" applyFill="1" applyBorder="1" applyAlignment="1">
      <alignment horizontal="right" vertical="center"/>
    </xf>
    <xf numFmtId="49" fontId="4" fillId="0" borderId="13" xfId="0" applyNumberFormat="1" applyFont="1" applyBorder="1" applyAlignment="1" applyProtection="1">
      <alignment horizontal="center" vertical="center" wrapText="1"/>
      <protection/>
    </xf>
    <xf numFmtId="180" fontId="11" fillId="0" borderId="0" xfId="0" applyNumberFormat="1" applyFont="1" applyFill="1" applyAlignment="1">
      <alignment horizontal="left" vertical="center"/>
    </xf>
    <xf numFmtId="0" fontId="12" fillId="0" borderId="0" xfId="60" applyFont="1" applyFill="1" applyAlignment="1">
      <alignment vertical="center"/>
      <protection/>
    </xf>
    <xf numFmtId="49" fontId="12" fillId="0" borderId="0" xfId="60" applyNumberFormat="1" applyFont="1" applyFill="1" applyAlignment="1">
      <alignment horizontal="center" vertical="center"/>
      <protection/>
    </xf>
    <xf numFmtId="0" fontId="12" fillId="0" borderId="0" xfId="60" applyFont="1" applyFill="1" applyAlignment="1">
      <alignment horizontal="left" vertical="center"/>
      <protection/>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0" xfId="0" applyFont="1" applyFill="1" applyAlignment="1">
      <alignment horizontal="left"/>
    </xf>
    <xf numFmtId="0" fontId="12" fillId="0" borderId="0" xfId="60" applyFont="1" applyFill="1" applyAlignment="1">
      <alignment vertical="center" wrapText="1"/>
      <protection/>
    </xf>
    <xf numFmtId="0" fontId="12" fillId="0" borderId="0" xfId="60" applyFont="1" applyFill="1" applyAlignment="1">
      <alignment horizontal="right" vertical="center"/>
      <protection/>
    </xf>
    <xf numFmtId="49" fontId="12" fillId="0" borderId="11" xfId="60" applyNumberFormat="1" applyFont="1" applyFill="1" applyBorder="1" applyAlignment="1">
      <alignment horizontal="center" vertical="center" wrapText="1"/>
      <protection/>
    </xf>
    <xf numFmtId="0" fontId="12" fillId="0" borderId="11" xfId="60" applyFont="1" applyFill="1" applyBorder="1" applyAlignment="1">
      <alignment horizontal="center" vertical="center"/>
      <protection/>
    </xf>
    <xf numFmtId="0" fontId="4" fillId="0" borderId="0" xfId="60" applyFont="1" applyFill="1" applyAlignment="1">
      <alignment vertical="center"/>
      <protection/>
    </xf>
    <xf numFmtId="49" fontId="12" fillId="0" borderId="11" xfId="60" applyNumberFormat="1" applyFont="1" applyFill="1" applyBorder="1" applyAlignment="1">
      <alignment horizontal="center" vertical="center"/>
      <protection/>
    </xf>
    <xf numFmtId="0" fontId="12" fillId="0" borderId="11" xfId="60" applyFont="1" applyFill="1" applyBorder="1" applyAlignment="1">
      <alignment vertical="center" wrapText="1"/>
      <protection/>
    </xf>
    <xf numFmtId="180" fontId="12" fillId="0" borderId="11" xfId="0" applyNumberFormat="1" applyFont="1" applyFill="1" applyBorder="1" applyAlignment="1">
      <alignment vertical="center"/>
    </xf>
    <xf numFmtId="181" fontId="12" fillId="0" borderId="11" xfId="67" applyNumberFormat="1" applyFont="1" applyFill="1" applyBorder="1" applyAlignment="1">
      <alignment vertical="center"/>
    </xf>
    <xf numFmtId="180" fontId="12" fillId="0" borderId="11" xfId="0" applyNumberFormat="1" applyFont="1" applyFill="1" applyBorder="1" applyAlignment="1">
      <alignment horizontal="right" vertical="center"/>
    </xf>
    <xf numFmtId="181" fontId="13" fillId="0" borderId="11" xfId="67" applyNumberFormat="1" applyFont="1" applyFill="1" applyBorder="1" applyAlignment="1">
      <alignment vertical="center"/>
    </xf>
    <xf numFmtId="49" fontId="13" fillId="0" borderId="11" xfId="60" applyNumberFormat="1" applyFont="1" applyFill="1" applyBorder="1" applyAlignment="1">
      <alignment horizontal="center" vertical="center" wrapText="1"/>
      <protection/>
    </xf>
    <xf numFmtId="49" fontId="13" fillId="0" borderId="11" xfId="60" applyNumberFormat="1" applyFont="1" applyFill="1" applyBorder="1" applyAlignment="1">
      <alignment horizontal="center" vertical="center"/>
      <protection/>
    </xf>
    <xf numFmtId="0" fontId="13" fillId="0" borderId="11" xfId="60" applyFont="1" applyFill="1" applyBorder="1" applyAlignment="1">
      <alignment vertical="center" wrapText="1"/>
      <protection/>
    </xf>
    <xf numFmtId="0" fontId="4" fillId="0" borderId="11" xfId="60" applyFont="1" applyFill="1" applyBorder="1" applyAlignment="1">
      <alignment vertical="center"/>
      <protection/>
    </xf>
    <xf numFmtId="0" fontId="13" fillId="0" borderId="0" xfId="60" applyFont="1" applyFill="1" applyAlignment="1">
      <alignment vertical="center" wrapText="1"/>
      <protection/>
    </xf>
    <xf numFmtId="180" fontId="12" fillId="34" borderId="11" xfId="0" applyNumberFormat="1" applyFont="1" applyFill="1" applyBorder="1" applyAlignment="1">
      <alignment vertical="center"/>
    </xf>
    <xf numFmtId="180" fontId="12" fillId="34" borderId="11" xfId="0" applyNumberFormat="1"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horizontal="left" vertical="center"/>
    </xf>
    <xf numFmtId="0" fontId="12" fillId="0" borderId="0" xfId="0" applyFont="1" applyBorder="1" applyAlignment="1">
      <alignment vertical="center" wrapText="1"/>
    </xf>
    <xf numFmtId="0" fontId="12" fillId="0" borderId="0" xfId="0" applyFont="1" applyAlignment="1">
      <alignment horizontal="right" vertical="center"/>
    </xf>
    <xf numFmtId="0" fontId="1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12" fillId="0" borderId="11" xfId="0" applyFont="1" applyBorder="1" applyAlignment="1">
      <alignment horizontal="left" vertical="center"/>
    </xf>
    <xf numFmtId="0" fontId="12" fillId="0" borderId="0" xfId="0" applyFont="1" applyAlignment="1">
      <alignment horizontal="left" vertical="center"/>
    </xf>
    <xf numFmtId="0" fontId="12" fillId="0" borderId="11" xfId="0" applyFont="1" applyFill="1" applyBorder="1" applyAlignment="1">
      <alignment horizontal="left" vertical="center" wrapText="1"/>
    </xf>
    <xf numFmtId="0" fontId="12" fillId="35" borderId="14" xfId="0" applyFont="1" applyFill="1" applyBorder="1" applyAlignment="1">
      <alignment horizontal="center" vertical="center" wrapText="1"/>
    </xf>
    <xf numFmtId="0" fontId="12" fillId="35" borderId="11"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15" xfId="61" applyFont="1" applyFill="1" applyBorder="1" applyAlignment="1">
      <alignment horizontal="center" vertical="center"/>
      <protection/>
    </xf>
    <xf numFmtId="0" fontId="12" fillId="0" borderId="12" xfId="61" applyFont="1" applyFill="1" applyBorder="1" applyAlignment="1">
      <alignment horizontal="left" vertical="center" wrapText="1"/>
      <protection/>
    </xf>
    <xf numFmtId="0" fontId="13" fillId="0" borderId="11" xfId="61" applyFont="1" applyFill="1" applyBorder="1" applyAlignment="1">
      <alignment horizontal="left" vertical="center" wrapText="1"/>
      <protection/>
    </xf>
    <xf numFmtId="0" fontId="13" fillId="0" borderId="0" xfId="0" applyFont="1" applyAlignment="1">
      <alignment vertical="center"/>
    </xf>
    <xf numFmtId="4" fontId="9" fillId="0" borderId="0" xfId="0" applyNumberFormat="1" applyFont="1" applyFill="1" applyAlignment="1">
      <alignment vertical="center"/>
    </xf>
    <xf numFmtId="4" fontId="9" fillId="34" borderId="0" xfId="0" applyNumberFormat="1" applyFont="1" applyFill="1" applyAlignment="1">
      <alignment horizontal="right" vertical="center"/>
    </xf>
    <xf numFmtId="4" fontId="4" fillId="0" borderId="11" xfId="54" applyNumberFormat="1" applyFont="1" applyFill="1" applyBorder="1" applyAlignment="1">
      <alignment horizontal="center" vertical="center"/>
      <protection/>
    </xf>
    <xf numFmtId="180" fontId="9" fillId="0" borderId="0" xfId="0" applyNumberFormat="1" applyFont="1" applyFill="1" applyAlignment="1">
      <alignment vertical="center"/>
    </xf>
    <xf numFmtId="0" fontId="12" fillId="0" borderId="14" xfId="0" applyFont="1" applyBorder="1" applyAlignment="1">
      <alignment horizontal="center" vertical="center" wrapText="1"/>
    </xf>
    <xf numFmtId="0" fontId="12" fillId="0" borderId="11" xfId="0" applyFont="1" applyBorder="1" applyAlignment="1">
      <alignment horizontal="center" vertical="center"/>
    </xf>
    <xf numFmtId="0" fontId="12" fillId="0" borderId="11" xfId="0" applyFont="1" applyFill="1" applyBorder="1" applyAlignment="1">
      <alignment horizontal="center" vertical="center"/>
    </xf>
    <xf numFmtId="180" fontId="12" fillId="0" borderId="11" xfId="0" applyNumberFormat="1" applyFont="1" applyFill="1" applyBorder="1" applyAlignment="1">
      <alignment horizontal="center" vertical="center"/>
    </xf>
    <xf numFmtId="180" fontId="13" fillId="0" borderId="11"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180" fontId="12" fillId="0" borderId="0" xfId="0" applyNumberFormat="1" applyFont="1" applyFill="1" applyAlignment="1">
      <alignment horizontal="center"/>
    </xf>
    <xf numFmtId="0" fontId="13" fillId="0" borderId="16" xfId="0" applyFont="1" applyFill="1" applyBorder="1" applyAlignment="1">
      <alignment horizontal="center" wrapText="1"/>
    </xf>
    <xf numFmtId="180" fontId="13" fillId="0" borderId="11" xfId="0" applyNumberFormat="1" applyFont="1" applyFill="1" applyBorder="1" applyAlignment="1">
      <alignment horizontal="center" wrapText="1"/>
    </xf>
    <xf numFmtId="0" fontId="13" fillId="0" borderId="11" xfId="0" applyFont="1" applyFill="1" applyBorder="1" applyAlignment="1">
      <alignment horizontal="center" wrapText="1"/>
    </xf>
    <xf numFmtId="0" fontId="13" fillId="0" borderId="16" xfId="0" applyFont="1" applyFill="1" applyBorder="1" applyAlignment="1">
      <alignment horizontal="left" wrapText="1"/>
    </xf>
    <xf numFmtId="180" fontId="13" fillId="0" borderId="11" xfId="0" applyNumberFormat="1" applyFont="1" applyFill="1" applyBorder="1" applyAlignment="1">
      <alignment horizontal="center"/>
    </xf>
    <xf numFmtId="181" fontId="13" fillId="0" borderId="11" xfId="0" applyNumberFormat="1" applyFont="1" applyFill="1" applyBorder="1" applyAlignment="1">
      <alignment horizontal="center" wrapText="1"/>
    </xf>
    <xf numFmtId="0" fontId="13" fillId="0" borderId="0" xfId="0" applyFont="1" applyFill="1" applyAlignment="1">
      <alignment/>
    </xf>
    <xf numFmtId="0" fontId="14" fillId="0" borderId="11" xfId="0" applyFont="1" applyFill="1" applyBorder="1" applyAlignment="1">
      <alignment horizontal="center"/>
    </xf>
    <xf numFmtId="0" fontId="12" fillId="0" borderId="11" xfId="0" applyFont="1" applyFill="1" applyBorder="1" applyAlignment="1">
      <alignment wrapText="1"/>
    </xf>
    <xf numFmtId="180" fontId="12" fillId="0" borderId="11" xfId="0" applyNumberFormat="1" applyFont="1" applyFill="1" applyBorder="1" applyAlignment="1">
      <alignment horizontal="center" wrapText="1"/>
    </xf>
    <xf numFmtId="180" fontId="12" fillId="0" borderId="11" xfId="0" applyNumberFormat="1" applyFont="1" applyFill="1" applyBorder="1" applyAlignment="1">
      <alignment horizontal="center"/>
    </xf>
    <xf numFmtId="181" fontId="12" fillId="0" borderId="11" xfId="0" applyNumberFormat="1" applyFont="1" applyFill="1" applyBorder="1" applyAlignment="1">
      <alignment horizontal="center" wrapText="1"/>
    </xf>
    <xf numFmtId="0" fontId="12" fillId="0" borderId="11" xfId="0" applyNumberFormat="1" applyFont="1" applyFill="1" applyBorder="1" applyAlignment="1">
      <alignment wrapText="1"/>
    </xf>
    <xf numFmtId="0" fontId="12" fillId="0" borderId="11" xfId="0" applyNumberFormat="1" applyFont="1" applyFill="1" applyBorder="1" applyAlignment="1">
      <alignment vertical="center" wrapText="1"/>
    </xf>
    <xf numFmtId="0" fontId="15" fillId="0" borderId="11" xfId="0" applyFont="1" applyFill="1" applyBorder="1" applyAlignment="1">
      <alignment horizontal="center"/>
    </xf>
    <xf numFmtId="0" fontId="13" fillId="0" borderId="11" xfId="0" applyNumberFormat="1" applyFont="1" applyFill="1" applyBorder="1" applyAlignment="1">
      <alignment wrapText="1"/>
    </xf>
    <xf numFmtId="180" fontId="13" fillId="0" borderId="14" xfId="0" applyNumberFormat="1" applyFont="1" applyFill="1" applyBorder="1" applyAlignment="1">
      <alignment horizontal="center" wrapText="1"/>
    </xf>
    <xf numFmtId="180" fontId="15" fillId="0" borderId="16" xfId="0" applyNumberFormat="1" applyFont="1" applyFill="1" applyBorder="1" applyAlignment="1">
      <alignment horizontal="center"/>
    </xf>
    <xf numFmtId="180" fontId="12" fillId="0" borderId="14" xfId="0" applyNumberFormat="1" applyFont="1" applyFill="1" applyBorder="1" applyAlignment="1">
      <alignment horizontal="center" wrapText="1"/>
    </xf>
    <xf numFmtId="180" fontId="14" fillId="0" borderId="16" xfId="0" applyNumberFormat="1" applyFont="1" applyFill="1" applyBorder="1" applyAlignment="1">
      <alignment horizontal="center"/>
    </xf>
    <xf numFmtId="180" fontId="12" fillId="0" borderId="16" xfId="0" applyNumberFormat="1" applyFont="1" applyFill="1" applyBorder="1" applyAlignment="1">
      <alignment horizontal="center"/>
    </xf>
    <xf numFmtId="0" fontId="13" fillId="0" borderId="16" xfId="0" applyFont="1" applyFill="1" applyBorder="1" applyAlignment="1">
      <alignment wrapText="1"/>
    </xf>
    <xf numFmtId="180" fontId="13" fillId="0" borderId="16" xfId="0" applyNumberFormat="1" applyFont="1" applyFill="1" applyBorder="1" applyAlignment="1">
      <alignment horizontal="center"/>
    </xf>
    <xf numFmtId="0" fontId="12" fillId="0" borderId="16" xfId="0" applyFont="1" applyFill="1" applyBorder="1" applyAlignment="1">
      <alignment wrapText="1"/>
    </xf>
    <xf numFmtId="0" fontId="13" fillId="0" borderId="11" xfId="0" applyFont="1" applyFill="1" applyBorder="1" applyAlignment="1">
      <alignment horizontal="center"/>
    </xf>
    <xf numFmtId="0" fontId="13" fillId="0" borderId="11" xfId="0" applyFont="1" applyFill="1" applyBorder="1" applyAlignment="1">
      <alignment wrapText="1"/>
    </xf>
    <xf numFmtId="180" fontId="15" fillId="0" borderId="11" xfId="0" applyNumberFormat="1" applyFont="1" applyFill="1" applyBorder="1" applyAlignment="1">
      <alignment horizontal="center"/>
    </xf>
    <xf numFmtId="180" fontId="12" fillId="0" borderId="17" xfId="0" applyNumberFormat="1" applyFont="1" applyFill="1" applyBorder="1" applyAlignment="1">
      <alignment horizontal="center" wrapText="1"/>
    </xf>
    <xf numFmtId="0" fontId="12" fillId="0" borderId="11" xfId="0" applyFont="1" applyFill="1" applyBorder="1" applyAlignment="1">
      <alignment horizontal="left" wrapText="1"/>
    </xf>
    <xf numFmtId="0" fontId="13" fillId="0" borderId="18" xfId="0" applyFont="1" applyFill="1" applyBorder="1" applyAlignment="1">
      <alignment horizontal="center" wrapText="1"/>
    </xf>
    <xf numFmtId="180" fontId="12" fillId="0" borderId="16" xfId="0" applyNumberFormat="1" applyFont="1" applyFill="1" applyBorder="1" applyAlignment="1">
      <alignment horizontal="center" wrapText="1"/>
    </xf>
    <xf numFmtId="0" fontId="12" fillId="0" borderId="11" xfId="0" applyFont="1" applyFill="1" applyBorder="1" applyAlignment="1">
      <alignment horizontal="center"/>
    </xf>
    <xf numFmtId="0" fontId="12" fillId="0" borderId="16" xfId="0" applyFont="1" applyFill="1" applyBorder="1" applyAlignment="1">
      <alignment horizontal="left" wrapText="1"/>
    </xf>
    <xf numFmtId="0" fontId="10" fillId="0" borderId="16" xfId="0" applyFont="1" applyFill="1" applyBorder="1" applyAlignment="1">
      <alignment/>
    </xf>
    <xf numFmtId="180" fontId="10" fillId="0" borderId="11" xfId="0" applyNumberFormat="1" applyFont="1" applyFill="1" applyBorder="1" applyAlignment="1">
      <alignment horizontal="center"/>
    </xf>
    <xf numFmtId="180" fontId="10" fillId="0" borderId="16" xfId="0" applyNumberFormat="1" applyFont="1" applyFill="1" applyBorder="1" applyAlignment="1">
      <alignment horizontal="center"/>
    </xf>
    <xf numFmtId="181" fontId="10" fillId="0" borderId="11" xfId="0" applyNumberFormat="1" applyFont="1" applyFill="1" applyBorder="1" applyAlignment="1">
      <alignment horizontal="center" wrapText="1"/>
    </xf>
    <xf numFmtId="0" fontId="13" fillId="0" borderId="0" xfId="0" applyFont="1" applyFill="1" applyAlignment="1">
      <alignment horizontal="center"/>
    </xf>
    <xf numFmtId="0" fontId="14" fillId="0" borderId="0" xfId="0" applyFont="1" applyFill="1" applyAlignment="1">
      <alignment/>
    </xf>
    <xf numFmtId="0" fontId="15" fillId="0" borderId="0" xfId="0" applyFont="1" applyFill="1" applyAlignment="1">
      <alignment/>
    </xf>
    <xf numFmtId="0" fontId="15"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15" fillId="0" borderId="11" xfId="0" applyNumberFormat="1" applyFont="1" applyFill="1" applyBorder="1" applyAlignment="1">
      <alignment horizontal="center"/>
    </xf>
    <xf numFmtId="49" fontId="14" fillId="0" borderId="11" xfId="0" applyNumberFormat="1" applyFont="1" applyFill="1" applyBorder="1" applyAlignment="1">
      <alignment horizontal="center"/>
    </xf>
    <xf numFmtId="180" fontId="12" fillId="0" borderId="0" xfId="0" applyNumberFormat="1" applyFont="1" applyFill="1" applyAlignment="1">
      <alignment/>
    </xf>
    <xf numFmtId="0" fontId="14" fillId="0" borderId="12" xfId="0" applyFont="1" applyFill="1" applyBorder="1" applyAlignment="1">
      <alignment horizontal="center"/>
    </xf>
    <xf numFmtId="0" fontId="14" fillId="0" borderId="11" xfId="0" applyFont="1" applyFill="1" applyBorder="1" applyAlignment="1">
      <alignment/>
    </xf>
    <xf numFmtId="0" fontId="16" fillId="0" borderId="11" xfId="0" applyFont="1" applyFill="1" applyBorder="1" applyAlignment="1">
      <alignment/>
    </xf>
    <xf numFmtId="180" fontId="12" fillId="0" borderId="0" xfId="0" applyNumberFormat="1" applyFont="1" applyFill="1" applyAlignment="1">
      <alignment horizontal="left" vertical="center"/>
    </xf>
    <xf numFmtId="0" fontId="13" fillId="0" borderId="16" xfId="0" applyFont="1" applyBorder="1" applyAlignment="1">
      <alignment horizontal="center" vertical="center" wrapText="1"/>
    </xf>
    <xf numFmtId="180" fontId="12" fillId="34" borderId="11" xfId="0" applyNumberFormat="1" applyFont="1" applyFill="1" applyBorder="1" applyAlignment="1">
      <alignment horizontal="center" vertical="center" wrapText="1"/>
    </xf>
    <xf numFmtId="180" fontId="12" fillId="34" borderId="11" xfId="0" applyNumberFormat="1" applyFont="1" applyFill="1" applyBorder="1" applyAlignment="1">
      <alignment horizontal="left" vertical="center" wrapText="1"/>
    </xf>
    <xf numFmtId="180" fontId="12" fillId="34" borderId="12" xfId="61" applyNumberFormat="1" applyFont="1" applyFill="1" applyBorder="1" applyAlignment="1">
      <alignment horizontal="left" vertical="center" wrapText="1"/>
      <protection/>
    </xf>
    <xf numFmtId="180" fontId="13" fillId="34" borderId="11" xfId="61" applyNumberFormat="1" applyFont="1" applyFill="1" applyBorder="1" applyAlignment="1">
      <alignment horizontal="center" vertical="center" wrapText="1"/>
      <protection/>
    </xf>
    <xf numFmtId="0" fontId="13" fillId="0" borderId="0" xfId="0" applyFont="1" applyFill="1" applyAlignment="1">
      <alignment horizontal="right" vertical="center"/>
    </xf>
    <xf numFmtId="4" fontId="13" fillId="0" borderId="0" xfId="0" applyNumberFormat="1" applyFont="1" applyFill="1" applyAlignment="1">
      <alignment horizontal="left" vertical="center"/>
    </xf>
    <xf numFmtId="180" fontId="9" fillId="0" borderId="0" xfId="0" applyNumberFormat="1" applyFont="1" applyFill="1" applyAlignment="1">
      <alignment horizontal="left" vertical="center"/>
    </xf>
    <xf numFmtId="49" fontId="4" fillId="36" borderId="11" xfId="0" applyNumberFormat="1" applyFont="1" applyFill="1" applyBorder="1" applyAlignment="1">
      <alignment horizontal="center" wrapText="1"/>
    </xf>
    <xf numFmtId="49" fontId="4" fillId="36" borderId="11" xfId="0" applyNumberFormat="1" applyFont="1" applyFill="1" applyBorder="1" applyAlignment="1">
      <alignment wrapText="1"/>
    </xf>
    <xf numFmtId="180" fontId="4" fillId="36" borderId="11" xfId="0" applyNumberFormat="1" applyFont="1" applyFill="1" applyBorder="1" applyAlignment="1">
      <alignment horizontal="right" wrapText="1"/>
    </xf>
    <xf numFmtId="181" fontId="4" fillId="36" borderId="11" xfId="0" applyNumberFormat="1" applyFont="1" applyFill="1" applyBorder="1" applyAlignment="1">
      <alignment/>
    </xf>
    <xf numFmtId="49" fontId="4" fillId="34" borderId="11" xfId="0" applyNumberFormat="1" applyFont="1" applyFill="1" applyBorder="1" applyAlignment="1">
      <alignment horizontal="center" wrapText="1"/>
    </xf>
    <xf numFmtId="49" fontId="4" fillId="34" borderId="11" xfId="60" applyNumberFormat="1" applyFont="1" applyFill="1" applyBorder="1" applyAlignment="1">
      <alignment horizontal="center" wrapText="1"/>
      <protection/>
    </xf>
    <xf numFmtId="0" fontId="4" fillId="34" borderId="11" xfId="60" applyFont="1" applyFill="1" applyBorder="1" applyAlignment="1">
      <alignment wrapText="1"/>
      <protection/>
    </xf>
    <xf numFmtId="180" fontId="4" fillId="34" borderId="11" xfId="0" applyNumberFormat="1" applyFont="1" applyFill="1" applyBorder="1" applyAlignment="1">
      <alignment horizontal="right" wrapText="1"/>
    </xf>
    <xf numFmtId="181" fontId="4" fillId="0" borderId="11" xfId="0" applyNumberFormat="1" applyFont="1" applyFill="1" applyBorder="1" applyAlignment="1">
      <alignment/>
    </xf>
    <xf numFmtId="49" fontId="4" fillId="34" borderId="11" xfId="0" applyNumberFormat="1" applyFont="1" applyFill="1" applyBorder="1" applyAlignment="1">
      <alignment wrapText="1"/>
    </xf>
    <xf numFmtId="49" fontId="9" fillId="34" borderId="11" xfId="0" applyNumberFormat="1" applyFont="1" applyFill="1" applyBorder="1" applyAlignment="1">
      <alignment horizontal="center" wrapText="1"/>
    </xf>
    <xf numFmtId="49" fontId="9" fillId="34" borderId="11" xfId="0" applyNumberFormat="1" applyFont="1" applyFill="1" applyBorder="1" applyAlignment="1">
      <alignment wrapText="1"/>
    </xf>
    <xf numFmtId="180" fontId="9" fillId="34" borderId="11" xfId="0" applyNumberFormat="1" applyFont="1" applyFill="1" applyBorder="1" applyAlignment="1">
      <alignment horizontal="right" wrapText="1"/>
    </xf>
    <xf numFmtId="181" fontId="9" fillId="0" borderId="11" xfId="0" applyNumberFormat="1" applyFont="1" applyFill="1" applyBorder="1" applyAlignment="1">
      <alignment/>
    </xf>
    <xf numFmtId="0" fontId="9" fillId="34" borderId="11" xfId="0" applyNumberFormat="1" applyFont="1" applyFill="1" applyBorder="1" applyAlignment="1">
      <alignment wrapText="1"/>
    </xf>
    <xf numFmtId="180" fontId="9" fillId="0" borderId="11" xfId="54" applyNumberFormat="1" applyFont="1" applyFill="1" applyBorder="1" applyAlignment="1">
      <alignment horizontal="right" wrapText="1"/>
      <protection/>
    </xf>
    <xf numFmtId="180" fontId="9" fillId="34" borderId="11" xfId="54" applyNumberFormat="1" applyFont="1" applyFill="1" applyBorder="1" applyAlignment="1">
      <alignment horizontal="right" wrapText="1"/>
      <protection/>
    </xf>
    <xf numFmtId="180" fontId="9" fillId="0" borderId="11" xfId="0" applyNumberFormat="1" applyFont="1" applyFill="1" applyBorder="1" applyAlignment="1">
      <alignment horizontal="right" wrapText="1"/>
    </xf>
    <xf numFmtId="0" fontId="4" fillId="34" borderId="11" xfId="60" applyNumberFormat="1" applyFont="1" applyFill="1" applyBorder="1" applyAlignment="1">
      <alignment horizontal="center" wrapText="1"/>
      <protection/>
    </xf>
    <xf numFmtId="49" fontId="9" fillId="34" borderId="17" xfId="0" applyNumberFormat="1" applyFont="1" applyFill="1" applyBorder="1" applyAlignment="1">
      <alignment horizontal="center" wrapText="1"/>
    </xf>
    <xf numFmtId="0" fontId="9" fillId="34" borderId="17" xfId="0" applyNumberFormat="1" applyFont="1" applyFill="1" applyBorder="1" applyAlignment="1">
      <alignment wrapText="1"/>
    </xf>
    <xf numFmtId="180" fontId="9" fillId="34" borderId="17" xfId="0" applyNumberFormat="1" applyFont="1" applyFill="1" applyBorder="1" applyAlignment="1">
      <alignment horizontal="right" wrapText="1"/>
    </xf>
    <xf numFmtId="181" fontId="9" fillId="0" borderId="17" xfId="0" applyNumberFormat="1" applyFont="1" applyFill="1" applyBorder="1" applyAlignment="1">
      <alignment/>
    </xf>
    <xf numFmtId="49" fontId="9" fillId="0" borderId="12" xfId="0" applyNumberFormat="1" applyFont="1" applyBorder="1" applyAlignment="1">
      <alignment horizontal="center" wrapText="1"/>
    </xf>
    <xf numFmtId="49" fontId="9" fillId="0" borderId="12" xfId="0" applyNumberFormat="1" applyFont="1" applyBorder="1" applyAlignment="1">
      <alignment wrapText="1"/>
    </xf>
    <xf numFmtId="180" fontId="9" fillId="34" borderId="12" xfId="0" applyNumberFormat="1" applyFont="1" applyFill="1" applyBorder="1" applyAlignment="1">
      <alignment horizontal="right" wrapText="1"/>
    </xf>
    <xf numFmtId="180" fontId="9" fillId="0" borderId="12" xfId="0" applyNumberFormat="1" applyFont="1" applyFill="1" applyBorder="1" applyAlignment="1">
      <alignment vertical="center"/>
    </xf>
    <xf numFmtId="181" fontId="9" fillId="0" borderId="12" xfId="0" applyNumberFormat="1" applyFont="1" applyFill="1" applyBorder="1" applyAlignment="1">
      <alignment/>
    </xf>
    <xf numFmtId="0" fontId="4" fillId="0" borderId="11" xfId="60" applyNumberFormat="1" applyFont="1" applyFill="1" applyBorder="1" applyAlignment="1">
      <alignment horizontal="center" wrapText="1"/>
      <protection/>
    </xf>
    <xf numFmtId="49" fontId="4" fillId="0" borderId="11" xfId="60" applyNumberFormat="1" applyFont="1" applyFill="1" applyBorder="1" applyAlignment="1">
      <alignment horizontal="center" wrapText="1"/>
      <protection/>
    </xf>
    <xf numFmtId="0" fontId="4" fillId="0" borderId="11" xfId="60" applyFont="1" applyFill="1" applyBorder="1" applyAlignment="1">
      <alignment wrapText="1"/>
      <protection/>
    </xf>
    <xf numFmtId="49" fontId="4" fillId="0" borderId="11" xfId="0" applyNumberFormat="1" applyFont="1" applyBorder="1" applyAlignment="1">
      <alignment horizontal="center" wrapText="1"/>
    </xf>
    <xf numFmtId="49" fontId="4" fillId="0" borderId="11" xfId="0" applyNumberFormat="1" applyFont="1" applyBorder="1" applyAlignment="1">
      <alignment wrapText="1"/>
    </xf>
    <xf numFmtId="180" fontId="59" fillId="0" borderId="11" xfId="0" applyNumberFormat="1" applyFont="1" applyFill="1" applyBorder="1" applyAlignment="1">
      <alignment horizontal="right" wrapText="1"/>
    </xf>
    <xf numFmtId="180" fontId="59" fillId="34" borderId="11" xfId="0" applyNumberFormat="1" applyFont="1" applyFill="1" applyBorder="1" applyAlignment="1">
      <alignment horizontal="right" wrapText="1"/>
    </xf>
    <xf numFmtId="49" fontId="9" fillId="0" borderId="11" xfId="0" applyNumberFormat="1" applyFont="1" applyBorder="1" applyAlignment="1">
      <alignment horizontal="center" wrapText="1"/>
    </xf>
    <xf numFmtId="49" fontId="9" fillId="0" borderId="11" xfId="0" applyNumberFormat="1" applyFont="1" applyBorder="1" applyAlignment="1">
      <alignment wrapText="1"/>
    </xf>
    <xf numFmtId="180" fontId="4" fillId="36" borderId="18" xfId="0" applyNumberFormat="1" applyFont="1" applyFill="1" applyBorder="1" applyAlignment="1">
      <alignment horizontal="right" wrapText="1"/>
    </xf>
    <xf numFmtId="180" fontId="4" fillId="34" borderId="18" xfId="0" applyNumberFormat="1" applyFont="1" applyFill="1" applyBorder="1" applyAlignment="1">
      <alignment horizontal="right" wrapText="1"/>
    </xf>
    <xf numFmtId="180" fontId="9" fillId="0" borderId="18" xfId="0" applyNumberFormat="1" applyFont="1" applyFill="1" applyBorder="1" applyAlignment="1">
      <alignment horizontal="right" wrapText="1"/>
    </xf>
    <xf numFmtId="49" fontId="60" fillId="34" borderId="11" xfId="0" applyNumberFormat="1" applyFont="1" applyFill="1" applyBorder="1" applyAlignment="1">
      <alignment horizontal="center" wrapText="1"/>
    </xf>
    <xf numFmtId="49" fontId="60" fillId="0" borderId="11" xfId="0" applyNumberFormat="1" applyFont="1" applyFill="1" applyBorder="1" applyAlignment="1">
      <alignment horizontal="center" wrapText="1"/>
    </xf>
    <xf numFmtId="0" fontId="60" fillId="0" borderId="11" xfId="0" applyNumberFormat="1" applyFont="1" applyFill="1" applyBorder="1" applyAlignment="1">
      <alignment wrapText="1"/>
    </xf>
    <xf numFmtId="180" fontId="60" fillId="34" borderId="11" xfId="0" applyNumberFormat="1" applyFont="1" applyFill="1" applyBorder="1" applyAlignment="1">
      <alignment horizontal="right" wrapText="1"/>
    </xf>
    <xf numFmtId="181" fontId="60" fillId="34" borderId="11" xfId="0" applyNumberFormat="1" applyFont="1" applyFill="1" applyBorder="1" applyAlignment="1">
      <alignment/>
    </xf>
    <xf numFmtId="0" fontId="60" fillId="34" borderId="11" xfId="0" applyNumberFormat="1" applyFont="1" applyFill="1" applyBorder="1" applyAlignment="1">
      <alignment wrapText="1"/>
    </xf>
    <xf numFmtId="180" fontId="60" fillId="34" borderId="18" xfId="0" applyNumberFormat="1" applyFont="1" applyFill="1" applyBorder="1" applyAlignment="1">
      <alignment horizontal="right" wrapText="1"/>
    </xf>
    <xf numFmtId="49" fontId="60" fillId="34" borderId="11" xfId="60" applyNumberFormat="1" applyFont="1" applyFill="1" applyBorder="1" applyAlignment="1">
      <alignment horizontal="center" wrapText="1"/>
      <protection/>
    </xf>
    <xf numFmtId="0" fontId="60" fillId="0" borderId="11" xfId="60" applyFont="1" applyFill="1" applyBorder="1" applyAlignment="1">
      <alignment wrapText="1"/>
      <protection/>
    </xf>
    <xf numFmtId="181" fontId="60" fillId="0" borderId="11" xfId="0" applyNumberFormat="1" applyFont="1" applyFill="1" applyBorder="1" applyAlignment="1">
      <alignment/>
    </xf>
    <xf numFmtId="49" fontId="4" fillId="0" borderId="11" xfId="0" applyNumberFormat="1" applyFont="1" applyFill="1" applyBorder="1" applyAlignment="1">
      <alignment wrapText="1"/>
    </xf>
    <xf numFmtId="49" fontId="9" fillId="0" borderId="11" xfId="0" applyNumberFormat="1" applyFont="1" applyFill="1" applyBorder="1" applyAlignment="1">
      <alignment wrapText="1"/>
    </xf>
    <xf numFmtId="180" fontId="9" fillId="34" borderId="18" xfId="0" applyNumberFormat="1" applyFont="1" applyFill="1" applyBorder="1" applyAlignment="1">
      <alignment horizontal="right" wrapText="1"/>
    </xf>
    <xf numFmtId="0" fontId="9" fillId="0" borderId="11" xfId="0" applyNumberFormat="1" applyFont="1" applyFill="1" applyBorder="1" applyAlignment="1">
      <alignment wrapText="1"/>
    </xf>
    <xf numFmtId="49" fontId="9" fillId="0" borderId="11" xfId="0" applyNumberFormat="1" applyFont="1" applyFill="1" applyBorder="1" applyAlignment="1">
      <alignment horizontal="center" wrapText="1"/>
    </xf>
    <xf numFmtId="181" fontId="9" fillId="34" borderId="11" xfId="0" applyNumberFormat="1" applyFont="1" applyFill="1" applyBorder="1" applyAlignment="1">
      <alignment/>
    </xf>
    <xf numFmtId="49" fontId="60" fillId="0" borderId="11" xfId="60" applyNumberFormat="1" applyFont="1" applyFill="1" applyBorder="1" applyAlignment="1">
      <alignment horizontal="center" wrapText="1"/>
      <protection/>
    </xf>
    <xf numFmtId="180" fontId="60" fillId="0" borderId="18" xfId="0" applyNumberFormat="1" applyFont="1" applyFill="1" applyBorder="1" applyAlignment="1">
      <alignment horizontal="right" wrapText="1"/>
    </xf>
    <xf numFmtId="181" fontId="4" fillId="34" borderId="11" xfId="0" applyNumberFormat="1" applyFont="1" applyFill="1" applyBorder="1" applyAlignment="1">
      <alignment/>
    </xf>
    <xf numFmtId="0" fontId="9" fillId="0" borderId="11" xfId="0" applyFont="1" applyFill="1" applyBorder="1" applyAlignment="1">
      <alignment horizontal="center" wrapText="1"/>
    </xf>
    <xf numFmtId="49" fontId="9" fillId="0" borderId="11" xfId="60" applyNumberFormat="1" applyFont="1" applyFill="1" applyBorder="1" applyAlignment="1">
      <alignment horizontal="center" wrapText="1"/>
      <protection/>
    </xf>
    <xf numFmtId="0" fontId="9" fillId="0" borderId="11" xfId="60" applyFont="1" applyFill="1" applyBorder="1" applyAlignment="1">
      <alignment wrapText="1"/>
      <protection/>
    </xf>
    <xf numFmtId="180" fontId="4" fillId="0" borderId="18" xfId="0" applyNumberFormat="1" applyFont="1" applyFill="1" applyBorder="1" applyAlignment="1">
      <alignment horizontal="right" wrapText="1"/>
    </xf>
    <xf numFmtId="180" fontId="4" fillId="0" borderId="11" xfId="0" applyNumberFormat="1" applyFont="1" applyFill="1" applyBorder="1" applyAlignment="1">
      <alignment horizontal="right" wrapText="1"/>
    </xf>
    <xf numFmtId="180" fontId="60" fillId="0" borderId="11" xfId="0" applyNumberFormat="1" applyFont="1" applyFill="1" applyBorder="1" applyAlignment="1">
      <alignment horizontal="right" wrapText="1"/>
    </xf>
    <xf numFmtId="49" fontId="60" fillId="0" borderId="17" xfId="0" applyNumberFormat="1" applyFont="1" applyFill="1" applyBorder="1" applyAlignment="1">
      <alignment horizontal="center" wrapText="1"/>
    </xf>
    <xf numFmtId="49" fontId="4" fillId="0" borderId="17" xfId="0" applyNumberFormat="1" applyFont="1" applyFill="1" applyBorder="1" applyAlignment="1">
      <alignment horizontal="center" wrapText="1"/>
    </xf>
    <xf numFmtId="0" fontId="9" fillId="0" borderId="0" xfId="0" applyFont="1" applyFill="1" applyAlignment="1">
      <alignment wrapText="1"/>
    </xf>
    <xf numFmtId="49" fontId="9" fillId="0" borderId="12"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49" fontId="60" fillId="0" borderId="11" xfId="0" applyNumberFormat="1" applyFont="1" applyFill="1" applyBorder="1" applyAlignment="1">
      <alignment wrapText="1"/>
    </xf>
    <xf numFmtId="0" fontId="9" fillId="34" borderId="0" xfId="0" applyFont="1" applyFill="1" applyAlignment="1">
      <alignment wrapText="1"/>
    </xf>
    <xf numFmtId="49" fontId="61" fillId="34" borderId="11" xfId="0" applyNumberFormat="1" applyFont="1" applyFill="1" applyBorder="1" applyAlignment="1">
      <alignment horizontal="center" wrapText="1"/>
    </xf>
    <xf numFmtId="0" fontId="9" fillId="34" borderId="11" xfId="0" applyFont="1" applyFill="1" applyBorder="1" applyAlignment="1">
      <alignment horizontal="center" wrapText="1"/>
    </xf>
    <xf numFmtId="49" fontId="62" fillId="34" borderId="11" xfId="0" applyNumberFormat="1" applyFont="1" applyFill="1" applyBorder="1" applyAlignment="1">
      <alignment horizontal="center" wrapText="1"/>
    </xf>
    <xf numFmtId="0" fontId="62" fillId="0" borderId="11" xfId="0" applyFont="1" applyFill="1" applyBorder="1" applyAlignment="1">
      <alignment horizontal="center" wrapText="1"/>
    </xf>
    <xf numFmtId="0" fontId="4" fillId="0" borderId="11" xfId="0" applyNumberFormat="1" applyFont="1" applyFill="1" applyBorder="1" applyAlignment="1">
      <alignment wrapText="1"/>
    </xf>
    <xf numFmtId="0" fontId="4" fillId="34" borderId="11" xfId="0" applyNumberFormat="1" applyFont="1" applyFill="1" applyBorder="1" applyAlignment="1">
      <alignment wrapText="1"/>
    </xf>
    <xf numFmtId="49" fontId="60" fillId="34" borderId="11" xfId="0" applyNumberFormat="1" applyFont="1" applyFill="1" applyBorder="1" applyAlignment="1">
      <alignment wrapText="1"/>
    </xf>
    <xf numFmtId="49" fontId="63" fillId="34" borderId="11" xfId="0" applyNumberFormat="1" applyFont="1" applyFill="1" applyBorder="1" applyAlignment="1">
      <alignment horizontal="center" wrapText="1"/>
    </xf>
    <xf numFmtId="0" fontId="9" fillId="34" borderId="11" xfId="60" applyFont="1" applyFill="1" applyBorder="1" applyAlignment="1">
      <alignment wrapText="1"/>
      <protection/>
    </xf>
    <xf numFmtId="49" fontId="60" fillId="34" borderId="17" xfId="0" applyNumberFormat="1" applyFont="1" applyFill="1" applyBorder="1" applyAlignment="1">
      <alignment horizontal="center" wrapText="1"/>
    </xf>
    <xf numFmtId="0" fontId="60" fillId="34" borderId="17" xfId="0" applyNumberFormat="1" applyFont="1" applyFill="1" applyBorder="1" applyAlignment="1">
      <alignment wrapText="1"/>
    </xf>
    <xf numFmtId="49" fontId="60" fillId="0" borderId="13" xfId="0" applyNumberFormat="1" applyFont="1" applyBorder="1" applyAlignment="1" applyProtection="1">
      <alignment horizontal="center" vertical="center" wrapText="1"/>
      <protection/>
    </xf>
    <xf numFmtId="49" fontId="64" fillId="34" borderId="11" xfId="0" applyNumberFormat="1" applyFont="1" applyFill="1" applyBorder="1" applyAlignment="1">
      <alignment horizontal="center" wrapText="1"/>
    </xf>
    <xf numFmtId="49" fontId="59" fillId="34" borderId="11" xfId="0" applyNumberFormat="1" applyFont="1" applyFill="1" applyBorder="1" applyAlignment="1">
      <alignment horizontal="center" wrapText="1"/>
    </xf>
    <xf numFmtId="0" fontId="4" fillId="0" borderId="11" xfId="0" applyFont="1" applyFill="1" applyBorder="1" applyAlignment="1">
      <alignment wrapText="1"/>
    </xf>
    <xf numFmtId="0" fontId="4" fillId="0" borderId="11" xfId="0" applyFont="1" applyFill="1" applyBorder="1" applyAlignment="1">
      <alignment horizontal="center" wrapText="1"/>
    </xf>
    <xf numFmtId="0" fontId="63" fillId="0" borderId="11" xfId="0" applyFont="1" applyFill="1" applyBorder="1" applyAlignment="1">
      <alignment horizontal="center" wrapText="1"/>
    </xf>
    <xf numFmtId="49" fontId="63" fillId="0" borderId="11" xfId="60" applyNumberFormat="1" applyFont="1" applyFill="1" applyBorder="1" applyAlignment="1">
      <alignment horizontal="center" wrapText="1"/>
      <protection/>
    </xf>
    <xf numFmtId="0" fontId="64" fillId="0" borderId="11" xfId="0" applyFont="1" applyFill="1" applyBorder="1" applyAlignment="1">
      <alignment horizontal="center" wrapText="1"/>
    </xf>
    <xf numFmtId="0" fontId="64" fillId="0" borderId="11" xfId="0" applyNumberFormat="1" applyFont="1" applyFill="1" applyBorder="1" applyAlignment="1">
      <alignment wrapText="1"/>
    </xf>
    <xf numFmtId="180" fontId="64" fillId="34" borderId="11" xfId="0" applyNumberFormat="1" applyFont="1" applyFill="1" applyBorder="1" applyAlignment="1">
      <alignment horizontal="right" wrapText="1"/>
    </xf>
    <xf numFmtId="180" fontId="64" fillId="0" borderId="11" xfId="0" applyNumberFormat="1" applyFont="1" applyFill="1" applyBorder="1" applyAlignment="1">
      <alignment horizontal="right" wrapText="1"/>
    </xf>
    <xf numFmtId="181" fontId="64" fillId="0" borderId="11" xfId="0" applyNumberFormat="1" applyFont="1" applyFill="1" applyBorder="1" applyAlignment="1">
      <alignment/>
    </xf>
    <xf numFmtId="49" fontId="65" fillId="34" borderId="11" xfId="0" applyNumberFormat="1" applyFont="1" applyFill="1" applyBorder="1" applyAlignment="1">
      <alignment horizontal="center" wrapText="1"/>
    </xf>
    <xf numFmtId="49" fontId="11" fillId="34" borderId="11" xfId="0" applyNumberFormat="1" applyFont="1" applyFill="1" applyBorder="1" applyAlignment="1">
      <alignment horizontal="center" wrapText="1"/>
    </xf>
    <xf numFmtId="0" fontId="4" fillId="0" borderId="11" xfId="60" applyFont="1" applyFill="1" applyBorder="1" applyAlignment="1">
      <alignment horizontal="center" wrapText="1"/>
      <protection/>
    </xf>
    <xf numFmtId="0" fontId="4" fillId="34" borderId="0" xfId="0" applyFont="1" applyFill="1" applyAlignment="1">
      <alignment wrapText="1"/>
    </xf>
    <xf numFmtId="180" fontId="9" fillId="0" borderId="17" xfId="0" applyNumberFormat="1" applyFont="1" applyFill="1" applyBorder="1" applyAlignment="1">
      <alignment horizontal="right" wrapText="1"/>
    </xf>
    <xf numFmtId="49" fontId="4" fillId="34" borderId="12" xfId="0" applyNumberFormat="1" applyFont="1" applyFill="1" applyBorder="1" applyAlignment="1">
      <alignment horizontal="center" wrapText="1"/>
    </xf>
    <xf numFmtId="49" fontId="9" fillId="34" borderId="12" xfId="0" applyNumberFormat="1" applyFont="1" applyFill="1" applyBorder="1" applyAlignment="1">
      <alignment horizontal="center" wrapText="1"/>
    </xf>
    <xf numFmtId="49" fontId="9" fillId="34" borderId="12" xfId="0" applyNumberFormat="1" applyFont="1" applyFill="1" applyBorder="1" applyAlignment="1">
      <alignment wrapText="1"/>
    </xf>
    <xf numFmtId="49" fontId="9" fillId="34" borderId="11" xfId="60" applyNumberFormat="1" applyFont="1" applyFill="1" applyBorder="1" applyAlignment="1">
      <alignment horizontal="center" wrapText="1"/>
      <protection/>
    </xf>
    <xf numFmtId="180" fontId="60" fillId="0" borderId="17" xfId="0" applyNumberFormat="1" applyFont="1" applyFill="1" applyBorder="1" applyAlignment="1">
      <alignment horizontal="right" wrapText="1"/>
    </xf>
    <xf numFmtId="181" fontId="60" fillId="0" borderId="17" xfId="0" applyNumberFormat="1" applyFont="1" applyFill="1" applyBorder="1" applyAlignment="1">
      <alignment/>
    </xf>
    <xf numFmtId="0" fontId="9" fillId="0" borderId="0" xfId="0" applyFont="1" applyFill="1" applyAlignment="1">
      <alignment horizontal="center" wrapText="1"/>
    </xf>
    <xf numFmtId="0" fontId="18" fillId="0" borderId="11" xfId="0" applyNumberFormat="1" applyFont="1" applyFill="1" applyBorder="1" applyAlignment="1">
      <alignment wrapText="1"/>
    </xf>
    <xf numFmtId="180" fontId="18" fillId="0" borderId="11" xfId="0" applyNumberFormat="1" applyFont="1" applyFill="1" applyBorder="1" applyAlignment="1">
      <alignment horizontal="right" wrapText="1"/>
    </xf>
    <xf numFmtId="181" fontId="18" fillId="0" borderId="11" xfId="0" applyNumberFormat="1" applyFont="1" applyFill="1" applyBorder="1" applyAlignment="1">
      <alignment/>
    </xf>
    <xf numFmtId="0" fontId="60" fillId="34" borderId="11" xfId="60" applyNumberFormat="1" applyFont="1" applyFill="1" applyBorder="1" applyAlignment="1">
      <alignment horizontal="center" wrapText="1"/>
      <protection/>
    </xf>
    <xf numFmtId="0" fontId="4" fillId="34" borderId="11" xfId="0" applyFont="1" applyFill="1" applyBorder="1" applyAlignment="1">
      <alignment horizontal="center" wrapText="1"/>
    </xf>
    <xf numFmtId="49" fontId="60" fillId="0" borderId="11" xfId="60" applyNumberFormat="1" applyFont="1" applyFill="1" applyBorder="1" applyAlignment="1">
      <alignment wrapText="1"/>
      <protection/>
    </xf>
    <xf numFmtId="49" fontId="60" fillId="0" borderId="11" xfId="59" applyNumberFormat="1" applyFont="1" applyFill="1" applyBorder="1" applyAlignment="1">
      <alignment horizontal="center" wrapText="1"/>
      <protection/>
    </xf>
    <xf numFmtId="0" fontId="60" fillId="0" borderId="11" xfId="60" applyNumberFormat="1" applyFont="1" applyFill="1" applyBorder="1" applyAlignment="1">
      <alignment horizontal="center" wrapText="1"/>
      <protection/>
    </xf>
    <xf numFmtId="180" fontId="18" fillId="34" borderId="11" xfId="0" applyNumberFormat="1" applyFont="1" applyFill="1" applyBorder="1" applyAlignment="1">
      <alignment horizontal="right" wrapText="1"/>
    </xf>
    <xf numFmtId="3" fontId="60" fillId="0" borderId="11" xfId="62" applyNumberFormat="1" applyFont="1" applyFill="1" applyBorder="1" applyAlignment="1">
      <alignment wrapText="1"/>
      <protection/>
    </xf>
    <xf numFmtId="49" fontId="60" fillId="0" borderId="11" xfId="0" applyNumberFormat="1" applyFont="1" applyBorder="1" applyAlignment="1">
      <alignment horizontal="center" wrapText="1"/>
    </xf>
    <xf numFmtId="0" fontId="59" fillId="34" borderId="11" xfId="0" applyNumberFormat="1" applyFont="1" applyFill="1" applyBorder="1" applyAlignment="1">
      <alignment wrapText="1"/>
    </xf>
    <xf numFmtId="181" fontId="59" fillId="0" borderId="11" xfId="0" applyNumberFormat="1" applyFont="1" applyFill="1" applyBorder="1" applyAlignment="1">
      <alignment/>
    </xf>
    <xf numFmtId="0" fontId="4" fillId="34" borderId="11" xfId="0" applyFont="1" applyFill="1" applyBorder="1" applyAlignment="1">
      <alignment wrapText="1"/>
    </xf>
    <xf numFmtId="0" fontId="60" fillId="34" borderId="11" xfId="0" applyFont="1" applyFill="1" applyBorder="1" applyAlignment="1">
      <alignment horizontal="center" wrapText="1"/>
    </xf>
    <xf numFmtId="0" fontId="4" fillId="0" borderId="11" xfId="0" applyFont="1" applyFill="1" applyBorder="1" applyAlignment="1">
      <alignment horizontal="left" wrapText="1"/>
    </xf>
    <xf numFmtId="181" fontId="4" fillId="0" borderId="17" xfId="0" applyNumberFormat="1" applyFont="1" applyFill="1" applyBorder="1" applyAlignment="1">
      <alignment/>
    </xf>
    <xf numFmtId="49" fontId="9" fillId="0" borderId="12" xfId="0" applyNumberFormat="1" applyFont="1" applyFill="1" applyBorder="1" applyAlignment="1">
      <alignment wrapText="1"/>
    </xf>
    <xf numFmtId="180" fontId="4" fillId="36" borderId="11" xfId="72" applyNumberFormat="1" applyFont="1" applyFill="1" applyBorder="1" applyAlignment="1">
      <alignment horizontal="right" wrapText="1"/>
    </xf>
    <xf numFmtId="180" fontId="4" fillId="0" borderId="11" xfId="72" applyNumberFormat="1" applyFont="1" applyFill="1" applyBorder="1" applyAlignment="1">
      <alignment horizontal="right" wrapText="1"/>
    </xf>
    <xf numFmtId="180" fontId="9" fillId="0" borderId="11" xfId="72" applyNumberFormat="1" applyFont="1" applyFill="1" applyBorder="1" applyAlignment="1">
      <alignment horizontal="right" wrapText="1"/>
    </xf>
    <xf numFmtId="180" fontId="9" fillId="34" borderId="11" xfId="72" applyNumberFormat="1" applyFont="1" applyFill="1" applyBorder="1" applyAlignment="1">
      <alignment horizontal="right" wrapText="1"/>
    </xf>
    <xf numFmtId="180" fontId="4" fillId="34" borderId="11" xfId="72" applyNumberFormat="1" applyFont="1" applyFill="1" applyBorder="1" applyAlignment="1">
      <alignment horizontal="right" wrapText="1"/>
    </xf>
    <xf numFmtId="180" fontId="60" fillId="0" borderId="11" xfId="72" applyNumberFormat="1" applyFont="1" applyFill="1" applyBorder="1" applyAlignment="1">
      <alignment horizontal="right" wrapText="1"/>
    </xf>
    <xf numFmtId="180" fontId="9" fillId="0" borderId="12" xfId="72" applyNumberFormat="1" applyFont="1" applyFill="1" applyBorder="1" applyAlignment="1">
      <alignment horizontal="right" wrapText="1"/>
    </xf>
    <xf numFmtId="0" fontId="60" fillId="0" borderId="11" xfId="0" applyFont="1" applyFill="1" applyBorder="1" applyAlignment="1">
      <alignment wrapText="1"/>
    </xf>
    <xf numFmtId="180" fontId="9" fillId="0" borderId="11" xfId="0" applyNumberFormat="1" applyFont="1" applyFill="1" applyBorder="1" applyAlignment="1">
      <alignment vertical="center"/>
    </xf>
    <xf numFmtId="180" fontId="13" fillId="0" borderId="0" xfId="0" applyNumberFormat="1" applyFont="1" applyFill="1" applyAlignment="1">
      <alignment/>
    </xf>
    <xf numFmtId="0" fontId="12" fillId="0" borderId="17" xfId="0" applyFont="1" applyFill="1" applyBorder="1" applyAlignment="1">
      <alignment wrapText="1"/>
    </xf>
    <xf numFmtId="0" fontId="13" fillId="0" borderId="11" xfId="0" applyNumberFormat="1" applyFont="1" applyFill="1" applyBorder="1" applyAlignment="1">
      <alignment horizontal="center"/>
    </xf>
    <xf numFmtId="180" fontId="13" fillId="0" borderId="17" xfId="0" applyNumberFormat="1" applyFont="1" applyFill="1" applyBorder="1" applyAlignment="1">
      <alignment horizontal="center" wrapText="1"/>
    </xf>
    <xf numFmtId="0" fontId="12" fillId="0" borderId="18" xfId="0" applyFont="1" applyFill="1" applyBorder="1" applyAlignment="1">
      <alignment horizontal="center" wrapText="1"/>
    </xf>
    <xf numFmtId="0" fontId="12" fillId="0" borderId="19" xfId="0" applyFont="1" applyFill="1" applyBorder="1" applyAlignment="1">
      <alignment wrapText="1"/>
    </xf>
    <xf numFmtId="4" fontId="12" fillId="0" borderId="0" xfId="0" applyNumberFormat="1" applyFont="1" applyFill="1" applyAlignment="1">
      <alignment/>
    </xf>
    <xf numFmtId="49" fontId="12" fillId="0" borderId="11" xfId="0" applyNumberFormat="1" applyFont="1" applyFill="1" applyBorder="1" applyAlignment="1" applyProtection="1">
      <alignment horizontal="center" vertical="center" wrapText="1"/>
      <protection/>
    </xf>
    <xf numFmtId="49" fontId="12" fillId="0" borderId="11" xfId="0" applyNumberFormat="1" applyFont="1" applyFill="1" applyBorder="1" applyAlignment="1" applyProtection="1">
      <alignment horizontal="left" vertical="center" wrapText="1"/>
      <protection/>
    </xf>
    <xf numFmtId="0" fontId="12" fillId="0" borderId="17" xfId="0" applyFont="1" applyFill="1" applyBorder="1" applyAlignment="1">
      <alignment horizontal="center"/>
    </xf>
    <xf numFmtId="0" fontId="13" fillId="0" borderId="11" xfId="60" applyFont="1" applyFill="1" applyBorder="1" applyAlignment="1">
      <alignment horizontal="center" vertical="center" wrapText="1"/>
      <protection/>
    </xf>
    <xf numFmtId="0" fontId="13" fillId="0" borderId="12" xfId="0" applyFont="1" applyBorder="1" applyAlignment="1">
      <alignment horizontal="center" vertical="center" wrapText="1"/>
    </xf>
    <xf numFmtId="49" fontId="59" fillId="0" borderId="11" xfId="0" applyNumberFormat="1" applyFont="1" applyFill="1" applyBorder="1" applyAlignment="1">
      <alignment horizontal="center" wrapText="1"/>
    </xf>
    <xf numFmtId="0" fontId="13" fillId="0" borderId="11" xfId="60" applyFont="1" applyFill="1" applyBorder="1" applyAlignment="1">
      <alignment horizontal="center" vertical="center"/>
      <protection/>
    </xf>
    <xf numFmtId="0" fontId="13" fillId="0" borderId="20" xfId="0" applyFont="1" applyBorder="1" applyAlignment="1">
      <alignment horizontal="center" vertical="center" wrapText="1"/>
    </xf>
    <xf numFmtId="0" fontId="15" fillId="0" borderId="0" xfId="0" applyFont="1" applyFill="1" applyAlignment="1">
      <alignment horizontal="center" wrapText="1"/>
    </xf>
    <xf numFmtId="0" fontId="15" fillId="0" borderId="11" xfId="0" applyFont="1" applyFill="1" applyBorder="1" applyAlignment="1">
      <alignment horizontal="center"/>
    </xf>
    <xf numFmtId="0" fontId="13" fillId="0" borderId="17"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0" xfId="0" applyFont="1" applyFill="1" applyAlignment="1">
      <alignment horizontal="center"/>
    </xf>
    <xf numFmtId="0" fontId="4" fillId="36" borderId="11" xfId="0" applyFont="1" applyFill="1" applyBorder="1" applyAlignment="1">
      <alignment horizontal="left" wrapText="1"/>
    </xf>
    <xf numFmtId="4" fontId="4" fillId="0" borderId="17" xfId="54" applyNumberFormat="1" applyFont="1" applyFill="1" applyBorder="1" applyAlignment="1">
      <alignment horizontal="center" vertical="center" wrapText="1"/>
      <protection/>
    </xf>
    <xf numFmtId="4" fontId="4" fillId="0" borderId="12" xfId="54" applyNumberFormat="1" applyFont="1" applyFill="1" applyBorder="1" applyAlignment="1">
      <alignment horizontal="center" vertical="center" wrapText="1"/>
      <protection/>
    </xf>
    <xf numFmtId="0" fontId="4" fillId="0" borderId="0" xfId="0" applyFont="1" applyFill="1" applyAlignment="1">
      <alignment horizontal="center" vertical="center"/>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54" applyNumberFormat="1" applyFont="1" applyFill="1" applyBorder="1" applyAlignment="1">
      <alignment horizontal="center" vertical="center" wrapText="1"/>
      <protection/>
    </xf>
    <xf numFmtId="0" fontId="4" fillId="0" borderId="12" xfId="54" applyNumberFormat="1" applyFont="1" applyFill="1" applyBorder="1" applyAlignment="1">
      <alignment horizontal="center" vertical="center" wrapText="1"/>
      <protection/>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3" fillId="0" borderId="0" xfId="0" applyFont="1" applyFill="1" applyAlignment="1">
      <alignment horizontal="center" vertical="center" wrapText="1"/>
    </xf>
    <xf numFmtId="49" fontId="4" fillId="0" borderId="0" xfId="60" applyNumberFormat="1" applyFont="1" applyFill="1" applyAlignment="1">
      <alignment horizontal="center" vertical="center" wrapText="1"/>
      <protection/>
    </xf>
    <xf numFmtId="49" fontId="13" fillId="0" borderId="11" xfId="60" applyNumberFormat="1" applyFont="1" applyFill="1" applyBorder="1" applyAlignment="1">
      <alignment horizontal="center" vertical="center" wrapText="1"/>
      <protection/>
    </xf>
    <xf numFmtId="0" fontId="13" fillId="0" borderId="11" xfId="60" applyFont="1" applyFill="1" applyBorder="1" applyAlignment="1">
      <alignment horizontal="center" vertical="center" wrapText="1"/>
      <protection/>
    </xf>
    <xf numFmtId="180" fontId="13" fillId="0" borderId="17" xfId="0" applyNumberFormat="1" applyFont="1" applyFill="1" applyBorder="1" applyAlignment="1">
      <alignment horizontal="center" vertical="center" wrapText="1"/>
    </xf>
    <xf numFmtId="180" fontId="13" fillId="0" borderId="12" xfId="0" applyNumberFormat="1" applyFont="1" applyFill="1" applyBorder="1" applyAlignment="1">
      <alignment horizontal="center" vertical="center" wrapText="1"/>
    </xf>
    <xf numFmtId="180" fontId="13" fillId="0" borderId="20"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2"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APBEXstdData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2" xfId="54"/>
    <cellStyle name="Обычный 13" xfId="55"/>
    <cellStyle name="Обычный 2" xfId="56"/>
    <cellStyle name="Обычный 3" xfId="57"/>
    <cellStyle name="Обычный 5" xfId="58"/>
    <cellStyle name="Обычный 9" xfId="59"/>
    <cellStyle name="Обычный_к думе 2009-2011 г. 2" xfId="60"/>
    <cellStyle name="Обычный_прил.3,5,7  к реш.  Расходы 2009-2011" xfId="61"/>
    <cellStyle name="Обычный_РАСХ98_прил. к поясн." xfId="62"/>
    <cellStyle name="Followed Hyperlink" xfId="63"/>
    <cellStyle name="Плохой" xfId="64"/>
    <cellStyle name="Пояснение" xfId="65"/>
    <cellStyle name="Примечание" xfId="66"/>
    <cellStyle name="Percent" xfId="67"/>
    <cellStyle name="Процентный 2" xfId="68"/>
    <cellStyle name="Связанная ячейка" xfId="69"/>
    <cellStyle name="Стиль 1"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76"/>
  <sheetViews>
    <sheetView zoomScalePageLayoutView="0" workbookViewId="0" topLeftCell="A1">
      <selection activeCell="G13" sqref="G13"/>
    </sheetView>
  </sheetViews>
  <sheetFormatPr defaultColWidth="9.00390625" defaultRowHeight="12.75"/>
  <cols>
    <col min="1" max="1" width="17.375" style="76" customWidth="1"/>
    <col min="2" max="2" width="24.625" style="76" customWidth="1"/>
    <col min="3" max="3" width="81.75390625" style="76" customWidth="1"/>
    <col min="4" max="4" width="20.25390625" style="77" customWidth="1"/>
    <col min="5" max="5" width="9.125" style="76" customWidth="1"/>
    <col min="6" max="6" width="17.125" style="76" customWidth="1"/>
    <col min="7" max="16384" width="9.125" style="76" customWidth="1"/>
  </cols>
  <sheetData>
    <row r="1" spans="1:4" ht="15.75">
      <c r="A1" s="117"/>
      <c r="B1" s="117"/>
      <c r="D1" s="31" t="s">
        <v>812</v>
      </c>
    </row>
    <row r="2" spans="1:4" ht="15.75">
      <c r="A2" s="117"/>
      <c r="B2" s="117"/>
      <c r="D2" s="31" t="s">
        <v>526</v>
      </c>
    </row>
    <row r="3" spans="1:4" ht="15.75">
      <c r="A3" s="117"/>
      <c r="B3" s="117"/>
      <c r="D3" s="31" t="s">
        <v>527</v>
      </c>
    </row>
    <row r="4" spans="1:4" ht="15.75">
      <c r="A4" s="117"/>
      <c r="B4" s="117"/>
      <c r="D4" s="31" t="s">
        <v>1066</v>
      </c>
    </row>
    <row r="5" spans="1:4" ht="15.75">
      <c r="A5" s="117"/>
      <c r="B5" s="117"/>
      <c r="D5" s="31"/>
    </row>
    <row r="6" spans="1:4" ht="15.75">
      <c r="A6" s="287" t="s">
        <v>987</v>
      </c>
      <c r="B6" s="287"/>
      <c r="C6" s="287"/>
      <c r="D6" s="287"/>
    </row>
    <row r="7" spans="1:4" ht="15.75">
      <c r="A7" s="118"/>
      <c r="B7" s="118"/>
      <c r="C7" s="118"/>
      <c r="D7" s="116"/>
    </row>
    <row r="8" spans="1:4" ht="15.75">
      <c r="A8" s="117"/>
      <c r="B8" s="117"/>
      <c r="C8" s="117"/>
      <c r="D8" s="77" t="s">
        <v>1</v>
      </c>
    </row>
    <row r="9" spans="1:4" ht="15.75">
      <c r="A9" s="288" t="s">
        <v>813</v>
      </c>
      <c r="B9" s="288"/>
      <c r="C9" s="289" t="s">
        <v>562</v>
      </c>
      <c r="D9" s="291" t="s">
        <v>563</v>
      </c>
    </row>
    <row r="10" spans="1:4" ht="63">
      <c r="A10" s="119" t="s">
        <v>814</v>
      </c>
      <c r="B10" s="119" t="s">
        <v>815</v>
      </c>
      <c r="C10" s="290"/>
      <c r="D10" s="291"/>
    </row>
    <row r="11" spans="1:4" ht="15.75">
      <c r="A11" s="120">
        <v>1</v>
      </c>
      <c r="B11" s="120">
        <v>2</v>
      </c>
      <c r="C11" s="121">
        <v>3</v>
      </c>
      <c r="D11" s="122">
        <v>4</v>
      </c>
    </row>
    <row r="12" spans="1:4" ht="21.75" customHeight="1">
      <c r="A12" s="123" t="s">
        <v>816</v>
      </c>
      <c r="B12" s="93"/>
      <c r="C12" s="104" t="s">
        <v>817</v>
      </c>
      <c r="D12" s="83">
        <f>D13+D14+D15+D16+D17</f>
        <v>3958.1</v>
      </c>
    </row>
    <row r="13" spans="1:4" ht="49.5" customHeight="1">
      <c r="A13" s="124" t="s">
        <v>816</v>
      </c>
      <c r="B13" s="86" t="s">
        <v>718</v>
      </c>
      <c r="C13" s="87" t="s">
        <v>719</v>
      </c>
      <c r="D13" s="89">
        <v>237.3</v>
      </c>
    </row>
    <row r="14" spans="1:4" ht="48.75" customHeight="1">
      <c r="A14" s="124" t="s">
        <v>816</v>
      </c>
      <c r="B14" s="86" t="s">
        <v>720</v>
      </c>
      <c r="C14" s="87" t="s">
        <v>721</v>
      </c>
      <c r="D14" s="89">
        <v>0.4</v>
      </c>
    </row>
    <row r="15" spans="1:4" ht="47.25">
      <c r="A15" s="124" t="s">
        <v>816</v>
      </c>
      <c r="B15" s="86" t="s">
        <v>722</v>
      </c>
      <c r="C15" s="87" t="s">
        <v>723</v>
      </c>
      <c r="D15" s="89">
        <v>3186.8</v>
      </c>
    </row>
    <row r="16" spans="1:4" ht="47.25">
      <c r="A16" s="124" t="s">
        <v>816</v>
      </c>
      <c r="B16" s="86" t="s">
        <v>724</v>
      </c>
      <c r="C16" s="87" t="s">
        <v>725</v>
      </c>
      <c r="D16" s="89">
        <v>532.9</v>
      </c>
    </row>
    <row r="17" spans="1:6" ht="63">
      <c r="A17" s="124" t="s">
        <v>816</v>
      </c>
      <c r="B17" s="86" t="s">
        <v>988</v>
      </c>
      <c r="C17" s="87" t="s">
        <v>989</v>
      </c>
      <c r="D17" s="89">
        <v>0.7</v>
      </c>
      <c r="F17" s="125"/>
    </row>
    <row r="18" spans="1:4" ht="24.75" customHeight="1">
      <c r="A18" s="123" t="s">
        <v>46</v>
      </c>
      <c r="B18" s="93"/>
      <c r="C18" s="104" t="s">
        <v>818</v>
      </c>
      <c r="D18" s="83">
        <f>D19+D20+D21+D22</f>
        <v>4970.799999999999</v>
      </c>
    </row>
    <row r="19" spans="1:4" ht="63">
      <c r="A19" s="124" t="s">
        <v>46</v>
      </c>
      <c r="B19" s="86" t="s">
        <v>614</v>
      </c>
      <c r="C19" s="87" t="s">
        <v>615</v>
      </c>
      <c r="D19" s="89">
        <v>2042.5</v>
      </c>
    </row>
    <row r="20" spans="1:4" ht="78.75">
      <c r="A20" s="124" t="s">
        <v>46</v>
      </c>
      <c r="B20" s="86" t="s">
        <v>616</v>
      </c>
      <c r="C20" s="87" t="s">
        <v>617</v>
      </c>
      <c r="D20" s="89">
        <v>20.7</v>
      </c>
    </row>
    <row r="21" spans="1:4" ht="63">
      <c r="A21" s="124" t="s">
        <v>46</v>
      </c>
      <c r="B21" s="86" t="s">
        <v>618</v>
      </c>
      <c r="C21" s="87" t="s">
        <v>619</v>
      </c>
      <c r="D21" s="89">
        <v>3303.2</v>
      </c>
    </row>
    <row r="22" spans="1:4" ht="63">
      <c r="A22" s="124" t="s">
        <v>46</v>
      </c>
      <c r="B22" s="86" t="s">
        <v>620</v>
      </c>
      <c r="C22" s="87" t="s">
        <v>621</v>
      </c>
      <c r="D22" s="89">
        <v>-395.6</v>
      </c>
    </row>
    <row r="23" spans="1:4" ht="21" customHeight="1">
      <c r="A23" s="93">
        <v>106</v>
      </c>
      <c r="B23" s="93"/>
      <c r="C23" s="104" t="s">
        <v>819</v>
      </c>
      <c r="D23" s="83">
        <f>D24+D25</f>
        <v>159.9</v>
      </c>
    </row>
    <row r="24" spans="1:4" ht="48" customHeight="1">
      <c r="A24" s="86">
        <v>106</v>
      </c>
      <c r="B24" s="86" t="s">
        <v>766</v>
      </c>
      <c r="C24" s="87" t="s">
        <v>767</v>
      </c>
      <c r="D24" s="89">
        <v>89.9</v>
      </c>
    </row>
    <row r="25" spans="1:4" ht="63">
      <c r="A25" s="86">
        <v>106</v>
      </c>
      <c r="B25" s="86" t="s">
        <v>780</v>
      </c>
      <c r="C25" s="87" t="s">
        <v>781</v>
      </c>
      <c r="D25" s="89">
        <v>70</v>
      </c>
    </row>
    <row r="26" spans="1:4" ht="31.5">
      <c r="A26" s="93">
        <v>141</v>
      </c>
      <c r="B26" s="93"/>
      <c r="C26" s="104" t="s">
        <v>820</v>
      </c>
      <c r="D26" s="83">
        <f>D27+D28+D29+D30+D31</f>
        <v>4287.3</v>
      </c>
    </row>
    <row r="27" spans="1:4" ht="78.75">
      <c r="A27" s="86">
        <v>141</v>
      </c>
      <c r="B27" s="86" t="s">
        <v>821</v>
      </c>
      <c r="C27" s="87" t="s">
        <v>822</v>
      </c>
      <c r="D27" s="89">
        <v>25</v>
      </c>
    </row>
    <row r="28" spans="1:4" ht="63" customHeight="1">
      <c r="A28" s="86">
        <v>141</v>
      </c>
      <c r="B28" s="86" t="s">
        <v>757</v>
      </c>
      <c r="C28" s="87" t="s">
        <v>758</v>
      </c>
      <c r="D28" s="89">
        <v>598</v>
      </c>
    </row>
    <row r="29" spans="1:4" ht="48.75" customHeight="1">
      <c r="A29" s="86">
        <v>141</v>
      </c>
      <c r="B29" s="86" t="s">
        <v>760</v>
      </c>
      <c r="C29" s="87" t="s">
        <v>761</v>
      </c>
      <c r="D29" s="89">
        <v>140</v>
      </c>
    </row>
    <row r="30" spans="1:4" ht="78.75">
      <c r="A30" s="86">
        <v>141</v>
      </c>
      <c r="B30" s="86" t="s">
        <v>764</v>
      </c>
      <c r="C30" s="87" t="s">
        <v>823</v>
      </c>
      <c r="D30" s="89">
        <v>3236.8</v>
      </c>
    </row>
    <row r="31" spans="1:4" ht="63">
      <c r="A31" s="86">
        <v>141</v>
      </c>
      <c r="B31" s="86" t="s">
        <v>780</v>
      </c>
      <c r="C31" s="87" t="s">
        <v>781</v>
      </c>
      <c r="D31" s="89">
        <v>287.5</v>
      </c>
    </row>
    <row r="32" spans="1:4" ht="36.75" customHeight="1">
      <c r="A32" s="93">
        <v>177</v>
      </c>
      <c r="B32" s="93"/>
      <c r="C32" s="104" t="s">
        <v>824</v>
      </c>
      <c r="D32" s="83">
        <f>D33+D34</f>
        <v>10.3</v>
      </c>
    </row>
    <row r="33" spans="1:4" ht="78.75">
      <c r="A33" s="86">
        <v>177</v>
      </c>
      <c r="B33" s="86" t="s">
        <v>770</v>
      </c>
      <c r="C33" s="87" t="s">
        <v>771</v>
      </c>
      <c r="D33" s="89">
        <v>10</v>
      </c>
    </row>
    <row r="34" spans="1:4" ht="47.25">
      <c r="A34" s="86">
        <v>177</v>
      </c>
      <c r="B34" s="86" t="s">
        <v>782</v>
      </c>
      <c r="C34" s="87" t="s">
        <v>825</v>
      </c>
      <c r="D34" s="89">
        <v>0.3</v>
      </c>
    </row>
    <row r="35" spans="1:4" ht="18.75" customHeight="1">
      <c r="A35" s="93">
        <v>182</v>
      </c>
      <c r="B35" s="93"/>
      <c r="C35" s="104" t="s">
        <v>826</v>
      </c>
      <c r="D35" s="83">
        <f>D36+D37+D38+D39+D40+D41+D42+D43+D44+D45+D46+D47+D48+D49+D50+D51+D52+D53+D54+D55+D56+D57+D58+D59+D60+D61+D62+D63+D64+D65+D66+D67+D68+D69+D70+D71+D72+D73+D74+D75</f>
        <v>1062083.9000000001</v>
      </c>
    </row>
    <row r="36" spans="1:4" ht="94.5">
      <c r="A36" s="86">
        <v>182</v>
      </c>
      <c r="B36" s="86" t="s">
        <v>588</v>
      </c>
      <c r="C36" s="87" t="s">
        <v>589</v>
      </c>
      <c r="D36" s="89">
        <v>526523.7</v>
      </c>
    </row>
    <row r="37" spans="1:4" ht="67.5" customHeight="1">
      <c r="A37" s="86">
        <v>182</v>
      </c>
      <c r="B37" s="86" t="s">
        <v>590</v>
      </c>
      <c r="C37" s="87" t="s">
        <v>827</v>
      </c>
      <c r="D37" s="89">
        <v>1218.3</v>
      </c>
    </row>
    <row r="38" spans="1:4" ht="94.5">
      <c r="A38" s="86">
        <v>182</v>
      </c>
      <c r="B38" s="86" t="s">
        <v>592</v>
      </c>
      <c r="C38" s="87" t="s">
        <v>593</v>
      </c>
      <c r="D38" s="89">
        <v>163.4</v>
      </c>
    </row>
    <row r="39" spans="1:4" ht="63">
      <c r="A39" s="86">
        <v>182</v>
      </c>
      <c r="B39" s="86" t="s">
        <v>594</v>
      </c>
      <c r="C39" s="87" t="s">
        <v>828</v>
      </c>
      <c r="D39" s="89">
        <v>-9.2</v>
      </c>
    </row>
    <row r="40" spans="1:4" ht="110.25">
      <c r="A40" s="86">
        <v>182</v>
      </c>
      <c r="B40" s="86" t="s">
        <v>596</v>
      </c>
      <c r="C40" s="91" t="s">
        <v>597</v>
      </c>
      <c r="D40" s="89">
        <v>2233.2</v>
      </c>
    </row>
    <row r="41" spans="1:4" ht="95.25" customHeight="1">
      <c r="A41" s="86">
        <v>182</v>
      </c>
      <c r="B41" s="86" t="s">
        <v>598</v>
      </c>
      <c r="C41" s="91" t="s">
        <v>599</v>
      </c>
      <c r="D41" s="89">
        <v>149.9</v>
      </c>
    </row>
    <row r="42" spans="1:4" ht="110.25">
      <c r="A42" s="86">
        <v>182</v>
      </c>
      <c r="B42" s="86" t="s">
        <v>600</v>
      </c>
      <c r="C42" s="92" t="s">
        <v>601</v>
      </c>
      <c r="D42" s="89">
        <v>31.7</v>
      </c>
    </row>
    <row r="43" spans="1:4" ht="63">
      <c r="A43" s="86">
        <v>182</v>
      </c>
      <c r="B43" s="86" t="s">
        <v>602</v>
      </c>
      <c r="C43" s="91" t="s">
        <v>603</v>
      </c>
      <c r="D43" s="89">
        <v>193523</v>
      </c>
    </row>
    <row r="44" spans="1:4" ht="47.25">
      <c r="A44" s="86">
        <v>182</v>
      </c>
      <c r="B44" s="86" t="s">
        <v>604</v>
      </c>
      <c r="C44" s="91" t="s">
        <v>605</v>
      </c>
      <c r="D44" s="89">
        <v>198.1</v>
      </c>
    </row>
    <row r="45" spans="1:4" ht="63">
      <c r="A45" s="86">
        <v>182</v>
      </c>
      <c r="B45" s="86" t="s">
        <v>606</v>
      </c>
      <c r="C45" s="91" t="s">
        <v>607</v>
      </c>
      <c r="D45" s="89">
        <v>143.9</v>
      </c>
    </row>
    <row r="46" spans="1:4" ht="94.5">
      <c r="A46" s="86">
        <v>182</v>
      </c>
      <c r="B46" s="86" t="s">
        <v>608</v>
      </c>
      <c r="C46" s="91" t="s">
        <v>609</v>
      </c>
      <c r="D46" s="89">
        <v>1437.9</v>
      </c>
    </row>
    <row r="47" spans="1:4" ht="47.25">
      <c r="A47" s="86">
        <v>182</v>
      </c>
      <c r="B47" s="86" t="s">
        <v>626</v>
      </c>
      <c r="C47" s="87" t="s">
        <v>627</v>
      </c>
      <c r="D47" s="89">
        <v>80417</v>
      </c>
    </row>
    <row r="48" spans="1:4" ht="31.5">
      <c r="A48" s="86">
        <v>182</v>
      </c>
      <c r="B48" s="86" t="s">
        <v>628</v>
      </c>
      <c r="C48" s="87" t="s">
        <v>829</v>
      </c>
      <c r="D48" s="89">
        <v>184.6</v>
      </c>
    </row>
    <row r="49" spans="1:4" ht="47.25">
      <c r="A49" s="86">
        <v>182</v>
      </c>
      <c r="B49" s="86" t="s">
        <v>630</v>
      </c>
      <c r="C49" s="87" t="s">
        <v>631</v>
      </c>
      <c r="D49" s="89">
        <v>203.7</v>
      </c>
    </row>
    <row r="50" spans="1:4" ht="63">
      <c r="A50" s="86">
        <v>182</v>
      </c>
      <c r="B50" s="86" t="s">
        <v>632</v>
      </c>
      <c r="C50" s="87" t="s">
        <v>633</v>
      </c>
      <c r="D50" s="89">
        <v>33</v>
      </c>
    </row>
    <row r="51" spans="1:4" ht="47.25">
      <c r="A51" s="86">
        <v>182</v>
      </c>
      <c r="B51" s="86" t="s">
        <v>634</v>
      </c>
      <c r="C51" s="87" t="s">
        <v>635</v>
      </c>
      <c r="D51" s="89">
        <v>23.8</v>
      </c>
    </row>
    <row r="52" spans="1:4" ht="63">
      <c r="A52" s="86">
        <v>182</v>
      </c>
      <c r="B52" s="86" t="s">
        <v>636</v>
      </c>
      <c r="C52" s="87" t="s">
        <v>637</v>
      </c>
      <c r="D52" s="89">
        <v>6.5</v>
      </c>
    </row>
    <row r="53" spans="1:4" ht="34.5" customHeight="1">
      <c r="A53" s="86">
        <v>182</v>
      </c>
      <c r="B53" s="86" t="s">
        <v>990</v>
      </c>
      <c r="C53" s="102" t="s">
        <v>991</v>
      </c>
      <c r="D53" s="89">
        <v>1</v>
      </c>
    </row>
    <row r="54" spans="1:4" ht="63">
      <c r="A54" s="86">
        <v>182</v>
      </c>
      <c r="B54" s="86" t="s">
        <v>640</v>
      </c>
      <c r="C54" s="102" t="s">
        <v>641</v>
      </c>
      <c r="D54" s="89">
        <v>4548</v>
      </c>
    </row>
    <row r="55" spans="1:4" ht="34.5" customHeight="1">
      <c r="A55" s="86">
        <v>182</v>
      </c>
      <c r="B55" s="86" t="s">
        <v>992</v>
      </c>
      <c r="C55" s="102" t="s">
        <v>993</v>
      </c>
      <c r="D55" s="89">
        <v>2.7</v>
      </c>
    </row>
    <row r="56" spans="1:4" ht="34.5" customHeight="1">
      <c r="A56" s="86">
        <v>182</v>
      </c>
      <c r="B56" s="86" t="s">
        <v>642</v>
      </c>
      <c r="C56" s="102" t="s">
        <v>643</v>
      </c>
      <c r="D56" s="89">
        <v>21.5</v>
      </c>
    </row>
    <row r="57" spans="1:4" ht="63">
      <c r="A57" s="86">
        <v>182</v>
      </c>
      <c r="B57" s="86" t="s">
        <v>648</v>
      </c>
      <c r="C57" s="87" t="s">
        <v>649</v>
      </c>
      <c r="D57" s="89">
        <v>24295.8</v>
      </c>
    </row>
    <row r="58" spans="1:4" ht="47.25">
      <c r="A58" s="86">
        <v>182</v>
      </c>
      <c r="B58" s="86" t="s">
        <v>650</v>
      </c>
      <c r="C58" s="87" t="s">
        <v>651</v>
      </c>
      <c r="D58" s="89">
        <v>383.5</v>
      </c>
    </row>
    <row r="59" spans="1:4" ht="47.25">
      <c r="A59" s="86">
        <v>182</v>
      </c>
      <c r="B59" s="86" t="s">
        <v>652</v>
      </c>
      <c r="C59" s="87" t="s">
        <v>653</v>
      </c>
      <c r="D59" s="89">
        <v>0.1</v>
      </c>
    </row>
    <row r="60" spans="1:4" ht="31.5">
      <c r="A60" s="86">
        <v>182</v>
      </c>
      <c r="B60" s="86" t="s">
        <v>657</v>
      </c>
      <c r="C60" s="87" t="s">
        <v>658</v>
      </c>
      <c r="D60" s="89">
        <v>11862.6</v>
      </c>
    </row>
    <row r="61" spans="1:4" ht="20.25" customHeight="1">
      <c r="A61" s="86">
        <v>182</v>
      </c>
      <c r="B61" s="86" t="s">
        <v>659</v>
      </c>
      <c r="C61" s="87" t="s">
        <v>660</v>
      </c>
      <c r="D61" s="89">
        <v>85.9</v>
      </c>
    </row>
    <row r="62" spans="1:4" ht="31.5">
      <c r="A62" s="86">
        <v>182</v>
      </c>
      <c r="B62" s="86" t="s">
        <v>661</v>
      </c>
      <c r="C62" s="87" t="s">
        <v>662</v>
      </c>
      <c r="D62" s="89">
        <v>32.9</v>
      </c>
    </row>
    <row r="63" spans="1:4" ht="31.5">
      <c r="A63" s="86">
        <v>182</v>
      </c>
      <c r="B63" s="86" t="s">
        <v>665</v>
      </c>
      <c r="C63" s="87" t="s">
        <v>666</v>
      </c>
      <c r="D63" s="89">
        <v>65468.9</v>
      </c>
    </row>
    <row r="64" spans="1:4" ht="15.75">
      <c r="A64" s="86">
        <v>182</v>
      </c>
      <c r="B64" s="86" t="s">
        <v>667</v>
      </c>
      <c r="C64" s="87" t="s">
        <v>668</v>
      </c>
      <c r="D64" s="89">
        <v>1787.3</v>
      </c>
    </row>
    <row r="65" spans="1:4" ht="15.75">
      <c r="A65" s="86">
        <v>182</v>
      </c>
      <c r="B65" s="86" t="s">
        <v>669</v>
      </c>
      <c r="C65" s="87" t="s">
        <v>670</v>
      </c>
      <c r="D65" s="89">
        <v>0.3</v>
      </c>
    </row>
    <row r="66" spans="1:4" ht="64.5" customHeight="1">
      <c r="A66" s="86">
        <v>182</v>
      </c>
      <c r="B66" s="86" t="s">
        <v>675</v>
      </c>
      <c r="C66" s="87" t="s">
        <v>676</v>
      </c>
      <c r="D66" s="89">
        <v>107824.6</v>
      </c>
    </row>
    <row r="67" spans="1:4" ht="45" customHeight="1">
      <c r="A67" s="86">
        <v>182</v>
      </c>
      <c r="B67" s="86" t="s">
        <v>677</v>
      </c>
      <c r="C67" s="87" t="s">
        <v>678</v>
      </c>
      <c r="D67" s="89">
        <v>649.5</v>
      </c>
    </row>
    <row r="68" spans="1:4" ht="63">
      <c r="A68" s="86">
        <v>182</v>
      </c>
      <c r="B68" s="86" t="s">
        <v>679</v>
      </c>
      <c r="C68" s="87" t="s">
        <v>680</v>
      </c>
      <c r="D68" s="89">
        <v>10.5</v>
      </c>
    </row>
    <row r="69" spans="1:4" ht="63.75" customHeight="1">
      <c r="A69" s="86">
        <v>182</v>
      </c>
      <c r="B69" s="86" t="s">
        <v>683</v>
      </c>
      <c r="C69" s="87" t="s">
        <v>684</v>
      </c>
      <c r="D69" s="89">
        <v>25811.7</v>
      </c>
    </row>
    <row r="70" spans="1:4" ht="46.5" customHeight="1">
      <c r="A70" s="86">
        <v>182</v>
      </c>
      <c r="B70" s="86" t="s">
        <v>685</v>
      </c>
      <c r="C70" s="87" t="s">
        <v>686</v>
      </c>
      <c r="D70" s="89">
        <v>682.6</v>
      </c>
    </row>
    <row r="71" spans="1:4" ht="62.25" customHeight="1">
      <c r="A71" s="86">
        <v>182</v>
      </c>
      <c r="B71" s="86" t="s">
        <v>687</v>
      </c>
      <c r="C71" s="87" t="s">
        <v>830</v>
      </c>
      <c r="D71" s="89">
        <v>51.6</v>
      </c>
    </row>
    <row r="72" spans="1:4" ht="63">
      <c r="A72" s="86">
        <v>182</v>
      </c>
      <c r="B72" s="86" t="s">
        <v>691</v>
      </c>
      <c r="C72" s="87" t="s">
        <v>831</v>
      </c>
      <c r="D72" s="89">
        <v>11610.3</v>
      </c>
    </row>
    <row r="73" spans="1:4" ht="95.25" customHeight="1">
      <c r="A73" s="86">
        <v>182</v>
      </c>
      <c r="B73" s="86" t="s">
        <v>750</v>
      </c>
      <c r="C73" s="107" t="s">
        <v>994</v>
      </c>
      <c r="D73" s="89">
        <v>191.2</v>
      </c>
    </row>
    <row r="74" spans="1:4" ht="78.75">
      <c r="A74" s="86">
        <v>182</v>
      </c>
      <c r="B74" s="86" t="s">
        <v>751</v>
      </c>
      <c r="C74" s="87" t="s">
        <v>752</v>
      </c>
      <c r="D74" s="89">
        <v>44.9</v>
      </c>
    </row>
    <row r="75" spans="1:4" ht="78.75">
      <c r="A75" s="86">
        <v>182</v>
      </c>
      <c r="B75" s="86" t="s">
        <v>753</v>
      </c>
      <c r="C75" s="87" t="s">
        <v>754</v>
      </c>
      <c r="D75" s="89">
        <v>234</v>
      </c>
    </row>
    <row r="76" spans="1:4" ht="24" customHeight="1">
      <c r="A76" s="93">
        <v>188</v>
      </c>
      <c r="B76" s="93"/>
      <c r="C76" s="104" t="s">
        <v>832</v>
      </c>
      <c r="D76" s="83">
        <f>D77+D78+D79+D80+D81+D82+D83</f>
        <v>2860.9</v>
      </c>
    </row>
    <row r="77" spans="1:4" ht="80.25" customHeight="1">
      <c r="A77" s="86">
        <v>188</v>
      </c>
      <c r="B77" s="86" t="s">
        <v>821</v>
      </c>
      <c r="C77" s="87" t="s">
        <v>833</v>
      </c>
      <c r="D77" s="89">
        <v>201</v>
      </c>
    </row>
    <row r="78" spans="1:4" ht="78.75">
      <c r="A78" s="86">
        <v>188</v>
      </c>
      <c r="B78" s="86" t="s">
        <v>834</v>
      </c>
      <c r="C78" s="87" t="s">
        <v>759</v>
      </c>
      <c r="D78" s="89">
        <v>19.1</v>
      </c>
    </row>
    <row r="79" spans="1:4" ht="78.75">
      <c r="A79" s="86">
        <v>188</v>
      </c>
      <c r="B79" s="86" t="s">
        <v>764</v>
      </c>
      <c r="C79" s="87" t="s">
        <v>823</v>
      </c>
      <c r="D79" s="89">
        <v>260.5</v>
      </c>
    </row>
    <row r="80" spans="1:4" ht="78.75">
      <c r="A80" s="86">
        <v>188</v>
      </c>
      <c r="B80" s="86" t="s">
        <v>995</v>
      </c>
      <c r="C80" s="87" t="s">
        <v>996</v>
      </c>
      <c r="D80" s="89">
        <v>62.5</v>
      </c>
    </row>
    <row r="81" spans="1:4" ht="49.5" customHeight="1">
      <c r="A81" s="86">
        <v>188</v>
      </c>
      <c r="B81" s="86" t="s">
        <v>766</v>
      </c>
      <c r="C81" s="87" t="s">
        <v>767</v>
      </c>
      <c r="D81" s="89">
        <v>86</v>
      </c>
    </row>
    <row r="82" spans="1:4" ht="78.75">
      <c r="A82" s="86">
        <v>188</v>
      </c>
      <c r="B82" s="86" t="s">
        <v>770</v>
      </c>
      <c r="C82" s="87" t="s">
        <v>771</v>
      </c>
      <c r="D82" s="89">
        <v>236.8</v>
      </c>
    </row>
    <row r="83" spans="1:4" ht="63">
      <c r="A83" s="86">
        <v>188</v>
      </c>
      <c r="B83" s="86" t="s">
        <v>780</v>
      </c>
      <c r="C83" s="87" t="s">
        <v>781</v>
      </c>
      <c r="D83" s="89">
        <v>1995</v>
      </c>
    </row>
    <row r="84" spans="1:4" ht="25.5" customHeight="1">
      <c r="A84" s="93">
        <v>321</v>
      </c>
      <c r="B84" s="93"/>
      <c r="C84" s="104" t="s">
        <v>835</v>
      </c>
      <c r="D84" s="83">
        <f>D85</f>
        <v>106.5</v>
      </c>
    </row>
    <row r="85" spans="1:4" ht="56.25" customHeight="1">
      <c r="A85" s="86">
        <v>321</v>
      </c>
      <c r="B85" s="86" t="s">
        <v>762</v>
      </c>
      <c r="C85" s="87" t="s">
        <v>763</v>
      </c>
      <c r="D85" s="89">
        <v>106.5</v>
      </c>
    </row>
    <row r="86" spans="1:4" ht="31.5">
      <c r="A86" s="93">
        <v>498</v>
      </c>
      <c r="B86" s="93"/>
      <c r="C86" s="104" t="s">
        <v>836</v>
      </c>
      <c r="D86" s="83">
        <f>D87</f>
        <v>713</v>
      </c>
    </row>
    <row r="87" spans="1:4" ht="63">
      <c r="A87" s="86">
        <v>498</v>
      </c>
      <c r="B87" s="86" t="s">
        <v>772</v>
      </c>
      <c r="C87" s="107" t="s">
        <v>773</v>
      </c>
      <c r="D87" s="89">
        <v>713</v>
      </c>
    </row>
    <row r="88" spans="1:4" ht="31.5">
      <c r="A88" s="93">
        <v>622</v>
      </c>
      <c r="B88" s="93"/>
      <c r="C88" s="104" t="s">
        <v>12</v>
      </c>
      <c r="D88" s="83">
        <f>D89+D90+D91+D92+D93+D94+D95+D96+D97+D98+D99+D100+D101+D102+D103+D104+D105+D106+D107+D108+D109+D110+D111</f>
        <v>113091.7</v>
      </c>
    </row>
    <row r="89" spans="1:4" ht="94.5">
      <c r="A89" s="86">
        <v>622</v>
      </c>
      <c r="B89" s="86" t="s">
        <v>699</v>
      </c>
      <c r="C89" s="91" t="s">
        <v>700</v>
      </c>
      <c r="D89" s="89">
        <v>667.2</v>
      </c>
    </row>
    <row r="90" spans="1:4" ht="63">
      <c r="A90" s="86">
        <v>622</v>
      </c>
      <c r="B90" s="86" t="s">
        <v>713</v>
      </c>
      <c r="C90" s="87" t="s">
        <v>714</v>
      </c>
      <c r="D90" s="89">
        <v>5793.9</v>
      </c>
    </row>
    <row r="91" spans="1:4" ht="32.25" customHeight="1">
      <c r="A91" s="86">
        <v>622</v>
      </c>
      <c r="B91" s="86" t="s">
        <v>730</v>
      </c>
      <c r="C91" s="87" t="s">
        <v>731</v>
      </c>
      <c r="D91" s="89">
        <v>1206.4</v>
      </c>
    </row>
    <row r="92" spans="1:4" ht="30" customHeight="1">
      <c r="A92" s="86">
        <v>622</v>
      </c>
      <c r="B92" s="86" t="s">
        <v>734</v>
      </c>
      <c r="C92" s="87" t="s">
        <v>735</v>
      </c>
      <c r="D92" s="89">
        <v>309.9</v>
      </c>
    </row>
    <row r="93" spans="1:6" ht="21.75" customHeight="1">
      <c r="A93" s="86">
        <v>622</v>
      </c>
      <c r="B93" s="86" t="s">
        <v>736</v>
      </c>
      <c r="C93" s="87" t="s">
        <v>737</v>
      </c>
      <c r="D93" s="89">
        <v>838.1</v>
      </c>
      <c r="F93" s="125"/>
    </row>
    <row r="94" spans="1:6" ht="30.75" customHeight="1">
      <c r="A94" s="86">
        <v>622</v>
      </c>
      <c r="B94" s="86" t="s">
        <v>837</v>
      </c>
      <c r="C94" s="87" t="s">
        <v>838</v>
      </c>
      <c r="D94" s="89">
        <v>1816.9</v>
      </c>
      <c r="F94" s="125"/>
    </row>
    <row r="95" spans="1:4" ht="31.5">
      <c r="A95" s="86">
        <v>622</v>
      </c>
      <c r="B95" s="86" t="s">
        <v>774</v>
      </c>
      <c r="C95" s="87" t="s">
        <v>839</v>
      </c>
      <c r="D95" s="89">
        <v>1772.9</v>
      </c>
    </row>
    <row r="96" spans="1:4" ht="63">
      <c r="A96" s="86">
        <v>622</v>
      </c>
      <c r="B96" s="86" t="s">
        <v>776</v>
      </c>
      <c r="C96" s="87" t="s">
        <v>777</v>
      </c>
      <c r="D96" s="89">
        <v>616.7</v>
      </c>
    </row>
    <row r="97" spans="1:4" ht="63">
      <c r="A97" s="86">
        <v>622</v>
      </c>
      <c r="B97" s="86" t="s">
        <v>778</v>
      </c>
      <c r="C97" s="87" t="s">
        <v>779</v>
      </c>
      <c r="D97" s="89">
        <v>9507.1</v>
      </c>
    </row>
    <row r="98" spans="1:4" ht="15.75">
      <c r="A98" s="86">
        <v>622</v>
      </c>
      <c r="B98" s="86" t="s">
        <v>997</v>
      </c>
      <c r="C98" s="87" t="s">
        <v>998</v>
      </c>
      <c r="D98" s="89">
        <v>8.6</v>
      </c>
    </row>
    <row r="99" spans="1:4" ht="93.75" customHeight="1">
      <c r="A99" s="86">
        <v>622</v>
      </c>
      <c r="B99" s="86" t="s">
        <v>999</v>
      </c>
      <c r="C99" s="87" t="s">
        <v>1000</v>
      </c>
      <c r="D99" s="89">
        <v>14321.5</v>
      </c>
    </row>
    <row r="100" spans="1:4" ht="65.25" customHeight="1">
      <c r="A100" s="86">
        <v>622</v>
      </c>
      <c r="B100" s="86" t="s">
        <v>1001</v>
      </c>
      <c r="C100" s="87" t="s">
        <v>1002</v>
      </c>
      <c r="D100" s="89">
        <v>7998.4</v>
      </c>
    </row>
    <row r="101" spans="1:4" ht="48" customHeight="1">
      <c r="A101" s="86">
        <v>622</v>
      </c>
      <c r="B101" s="86" t="s">
        <v>1003</v>
      </c>
      <c r="C101" s="87" t="s">
        <v>1004</v>
      </c>
      <c r="D101" s="89">
        <v>288.4</v>
      </c>
    </row>
    <row r="102" spans="1:4" ht="47.25" customHeight="1">
      <c r="A102" s="86">
        <v>622</v>
      </c>
      <c r="B102" s="86" t="s">
        <v>1005</v>
      </c>
      <c r="C102" s="87" t="s">
        <v>1006</v>
      </c>
      <c r="D102" s="89">
        <v>39508.2</v>
      </c>
    </row>
    <row r="103" spans="1:4" ht="21" customHeight="1">
      <c r="A103" s="86">
        <v>622</v>
      </c>
      <c r="B103" s="86" t="s">
        <v>1007</v>
      </c>
      <c r="C103" s="87" t="s">
        <v>793</v>
      </c>
      <c r="D103" s="89">
        <v>992.3</v>
      </c>
    </row>
    <row r="104" spans="1:4" ht="31.5">
      <c r="A104" s="86">
        <v>622</v>
      </c>
      <c r="B104" s="86" t="s">
        <v>1008</v>
      </c>
      <c r="C104" s="87" t="s">
        <v>796</v>
      </c>
      <c r="D104" s="89">
        <v>4890.3</v>
      </c>
    </row>
    <row r="105" spans="1:4" ht="47.25">
      <c r="A105" s="86">
        <v>622</v>
      </c>
      <c r="B105" s="86" t="s">
        <v>1009</v>
      </c>
      <c r="C105" s="87" t="s">
        <v>1010</v>
      </c>
      <c r="D105" s="89">
        <v>1210.7</v>
      </c>
    </row>
    <row r="106" spans="1:4" ht="78.75">
      <c r="A106" s="86">
        <v>622</v>
      </c>
      <c r="B106" s="86" t="s">
        <v>1011</v>
      </c>
      <c r="C106" s="87" t="s">
        <v>1012</v>
      </c>
      <c r="D106" s="89">
        <v>1952.4</v>
      </c>
    </row>
    <row r="107" spans="1:4" ht="31.5">
      <c r="A107" s="86">
        <v>622</v>
      </c>
      <c r="B107" s="86" t="s">
        <v>1013</v>
      </c>
      <c r="C107" s="87" t="s">
        <v>794</v>
      </c>
      <c r="D107" s="89">
        <v>3775.2</v>
      </c>
    </row>
    <row r="108" spans="1:4" ht="15.75">
      <c r="A108" s="86">
        <v>622</v>
      </c>
      <c r="B108" s="86" t="s">
        <v>1014</v>
      </c>
      <c r="C108" s="87" t="s">
        <v>1015</v>
      </c>
      <c r="D108" s="89">
        <v>4309.8</v>
      </c>
    </row>
    <row r="109" spans="1:4" ht="18.75" customHeight="1">
      <c r="A109" s="86">
        <v>622</v>
      </c>
      <c r="B109" s="86" t="s">
        <v>1016</v>
      </c>
      <c r="C109" s="87" t="s">
        <v>799</v>
      </c>
      <c r="D109" s="89">
        <v>12245.9</v>
      </c>
    </row>
    <row r="110" spans="1:4" ht="18.75" customHeight="1">
      <c r="A110" s="86">
        <v>622</v>
      </c>
      <c r="B110" s="86" t="s">
        <v>802</v>
      </c>
      <c r="C110" s="87" t="s">
        <v>801</v>
      </c>
      <c r="D110" s="89">
        <v>2353.1</v>
      </c>
    </row>
    <row r="111" spans="1:4" ht="47.25">
      <c r="A111" s="86">
        <v>622</v>
      </c>
      <c r="B111" s="86" t="s">
        <v>1017</v>
      </c>
      <c r="C111" s="87" t="s">
        <v>1018</v>
      </c>
      <c r="D111" s="89">
        <v>-3292.2</v>
      </c>
    </row>
    <row r="112" spans="1:4" ht="31.5">
      <c r="A112" s="93">
        <v>623</v>
      </c>
      <c r="B112" s="93"/>
      <c r="C112" s="104" t="s">
        <v>840</v>
      </c>
      <c r="D112" s="83">
        <f>D113+D114</f>
        <v>57.4</v>
      </c>
    </row>
    <row r="113" spans="1:4" ht="31.5">
      <c r="A113" s="86">
        <v>623</v>
      </c>
      <c r="B113" s="86" t="s">
        <v>734</v>
      </c>
      <c r="C113" s="87" t="s">
        <v>735</v>
      </c>
      <c r="D113" s="89">
        <v>49</v>
      </c>
    </row>
    <row r="114" spans="1:4" ht="31.5">
      <c r="A114" s="86">
        <v>623</v>
      </c>
      <c r="B114" s="86" t="s">
        <v>774</v>
      </c>
      <c r="C114" s="87" t="s">
        <v>839</v>
      </c>
      <c r="D114" s="89">
        <v>8.4</v>
      </c>
    </row>
    <row r="115" spans="1:4" ht="22.5" customHeight="1">
      <c r="A115" s="93">
        <v>624</v>
      </c>
      <c r="B115" s="93"/>
      <c r="C115" s="104" t="s">
        <v>841</v>
      </c>
      <c r="D115" s="83">
        <f>D116+D117+D118+D119+D120+D121+D122+D123+D124+D125+D126+D127+D128+D129+D130+D131+D132+D133+D134</f>
        <v>73611.40000000002</v>
      </c>
    </row>
    <row r="116" spans="1:4" ht="47.25" customHeight="1">
      <c r="A116" s="86">
        <v>624</v>
      </c>
      <c r="B116" s="86" t="s">
        <v>695</v>
      </c>
      <c r="C116" s="87" t="s">
        <v>696</v>
      </c>
      <c r="D116" s="89">
        <v>25</v>
      </c>
    </row>
    <row r="117" spans="1:4" ht="63">
      <c r="A117" s="86">
        <v>624</v>
      </c>
      <c r="B117" s="86" t="s">
        <v>703</v>
      </c>
      <c r="C117" s="91" t="s">
        <v>704</v>
      </c>
      <c r="D117" s="89">
        <v>34150.9</v>
      </c>
    </row>
    <row r="118" spans="1:4" ht="63">
      <c r="A118" s="126">
        <v>624</v>
      </c>
      <c r="B118" s="86" t="s">
        <v>705</v>
      </c>
      <c r="C118" s="87" t="s">
        <v>706</v>
      </c>
      <c r="D118" s="89">
        <v>9443.9</v>
      </c>
    </row>
    <row r="119" spans="1:4" ht="48.75" customHeight="1">
      <c r="A119" s="86">
        <v>624</v>
      </c>
      <c r="B119" s="86" t="s">
        <v>707</v>
      </c>
      <c r="C119" s="87" t="s">
        <v>708</v>
      </c>
      <c r="D119" s="89">
        <v>10324.1</v>
      </c>
    </row>
    <row r="120" spans="1:4" ht="81" customHeight="1">
      <c r="A120" s="86">
        <v>624</v>
      </c>
      <c r="B120" s="86" t="s">
        <v>709</v>
      </c>
      <c r="C120" s="87" t="s">
        <v>710</v>
      </c>
      <c r="D120" s="89">
        <v>96</v>
      </c>
    </row>
    <row r="121" spans="1:4" ht="47.25" customHeight="1">
      <c r="A121" s="86">
        <v>624</v>
      </c>
      <c r="B121" s="86" t="s">
        <v>711</v>
      </c>
      <c r="C121" s="87" t="s">
        <v>712</v>
      </c>
      <c r="D121" s="89">
        <v>3143.7</v>
      </c>
    </row>
    <row r="122" spans="1:4" ht="45.75" customHeight="1">
      <c r="A122" s="86">
        <v>624</v>
      </c>
      <c r="B122" s="86" t="s">
        <v>728</v>
      </c>
      <c r="C122" s="87" t="s">
        <v>729</v>
      </c>
      <c r="D122" s="89">
        <v>221.5</v>
      </c>
    </row>
    <row r="123" spans="1:4" ht="23.25" customHeight="1">
      <c r="A123" s="86">
        <v>624</v>
      </c>
      <c r="B123" s="86" t="s">
        <v>736</v>
      </c>
      <c r="C123" s="87" t="s">
        <v>737</v>
      </c>
      <c r="D123" s="89">
        <v>112.4</v>
      </c>
    </row>
    <row r="124" spans="1:4" ht="61.5" customHeight="1">
      <c r="A124" s="86">
        <v>624</v>
      </c>
      <c r="B124" s="86" t="s">
        <v>1019</v>
      </c>
      <c r="C124" s="87" t="s">
        <v>1020</v>
      </c>
      <c r="D124" s="89">
        <v>48.3</v>
      </c>
    </row>
    <row r="125" spans="1:4" ht="81" customHeight="1">
      <c r="A125" s="86">
        <v>624</v>
      </c>
      <c r="B125" s="86" t="s">
        <v>740</v>
      </c>
      <c r="C125" s="87" t="s">
        <v>1021</v>
      </c>
      <c r="D125" s="89">
        <v>50.5</v>
      </c>
    </row>
    <row r="126" spans="1:4" ht="65.25" customHeight="1">
      <c r="A126" s="86">
        <v>624</v>
      </c>
      <c r="B126" s="86" t="s">
        <v>742</v>
      </c>
      <c r="C126" s="87" t="s">
        <v>743</v>
      </c>
      <c r="D126" s="89">
        <v>15667.6</v>
      </c>
    </row>
    <row r="127" spans="1:4" ht="34.5" customHeight="1">
      <c r="A127" s="86">
        <v>624</v>
      </c>
      <c r="B127" s="86" t="s">
        <v>744</v>
      </c>
      <c r="C127" s="87" t="s">
        <v>745</v>
      </c>
      <c r="D127" s="89">
        <v>6097.3</v>
      </c>
    </row>
    <row r="128" spans="1:4" ht="47.25">
      <c r="A128" s="86">
        <v>624</v>
      </c>
      <c r="B128" s="86" t="s">
        <v>746</v>
      </c>
      <c r="C128" s="87" t="s">
        <v>747</v>
      </c>
      <c r="D128" s="89">
        <v>1103.8</v>
      </c>
    </row>
    <row r="129" spans="1:4" ht="31.5">
      <c r="A129" s="86">
        <v>624</v>
      </c>
      <c r="B129" s="86" t="s">
        <v>774</v>
      </c>
      <c r="C129" s="87" t="s">
        <v>839</v>
      </c>
      <c r="D129" s="89">
        <v>54.5</v>
      </c>
    </row>
    <row r="130" spans="1:4" ht="15.75">
      <c r="A130" s="86">
        <v>624</v>
      </c>
      <c r="B130" s="86" t="s">
        <v>997</v>
      </c>
      <c r="C130" s="87" t="s">
        <v>998</v>
      </c>
      <c r="D130" s="89">
        <v>2.1</v>
      </c>
    </row>
    <row r="131" spans="1:4" ht="15.75">
      <c r="A131" s="86">
        <v>624</v>
      </c>
      <c r="B131" s="86" t="s">
        <v>785</v>
      </c>
      <c r="C131" s="87" t="s">
        <v>786</v>
      </c>
      <c r="D131" s="89">
        <v>218.7</v>
      </c>
    </row>
    <row r="132" spans="1:4" ht="94.5">
      <c r="A132" s="86">
        <v>624</v>
      </c>
      <c r="B132" s="86" t="s">
        <v>999</v>
      </c>
      <c r="C132" s="87" t="s">
        <v>1000</v>
      </c>
      <c r="D132" s="89">
        <v>6347.2</v>
      </c>
    </row>
    <row r="133" spans="1:4" ht="63.75" customHeight="1">
      <c r="A133" s="86">
        <v>624</v>
      </c>
      <c r="B133" s="86" t="s">
        <v>1001</v>
      </c>
      <c r="C133" s="87" t="s">
        <v>1002</v>
      </c>
      <c r="D133" s="89">
        <v>4657</v>
      </c>
    </row>
    <row r="134" spans="1:4" ht="49.5" customHeight="1">
      <c r="A134" s="86">
        <v>624</v>
      </c>
      <c r="B134" s="86" t="s">
        <v>1017</v>
      </c>
      <c r="C134" s="87" t="s">
        <v>1018</v>
      </c>
      <c r="D134" s="89">
        <v>-18153.1</v>
      </c>
    </row>
    <row r="135" spans="1:4" ht="26.25" customHeight="1">
      <c r="A135" s="93">
        <v>629</v>
      </c>
      <c r="B135" s="93"/>
      <c r="C135" s="104" t="s">
        <v>13</v>
      </c>
      <c r="D135" s="83">
        <f>D136+D137+D138+D139+D140+D141+D142+D143+D144+D145+D146+D147</f>
        <v>859001.6000000001</v>
      </c>
    </row>
    <row r="136" spans="1:4" ht="23.25" customHeight="1">
      <c r="A136" s="86">
        <v>629</v>
      </c>
      <c r="B136" s="86" t="s">
        <v>736</v>
      </c>
      <c r="C136" s="87" t="s">
        <v>737</v>
      </c>
      <c r="D136" s="89">
        <v>1175.5</v>
      </c>
    </row>
    <row r="137" spans="1:4" ht="49.5" customHeight="1">
      <c r="A137" s="86">
        <v>629</v>
      </c>
      <c r="B137" s="86" t="s">
        <v>1022</v>
      </c>
      <c r="C137" s="87" t="s">
        <v>1023</v>
      </c>
      <c r="D137" s="89">
        <v>4</v>
      </c>
    </row>
    <row r="138" spans="1:4" ht="50.25" customHeight="1">
      <c r="A138" s="86">
        <v>629</v>
      </c>
      <c r="B138" s="86" t="s">
        <v>768</v>
      </c>
      <c r="C138" s="87" t="s">
        <v>769</v>
      </c>
      <c r="D138" s="89">
        <v>118.1</v>
      </c>
    </row>
    <row r="139" spans="1:4" ht="15.75">
      <c r="A139" s="86">
        <v>629</v>
      </c>
      <c r="B139" s="86" t="s">
        <v>1024</v>
      </c>
      <c r="C139" s="87" t="s">
        <v>793</v>
      </c>
      <c r="D139" s="89">
        <v>16931.7</v>
      </c>
    </row>
    <row r="140" spans="1:4" ht="31.5">
      <c r="A140" s="86">
        <v>629</v>
      </c>
      <c r="B140" s="86" t="s">
        <v>1025</v>
      </c>
      <c r="C140" s="87" t="s">
        <v>795</v>
      </c>
      <c r="D140" s="89">
        <v>13910.7</v>
      </c>
    </row>
    <row r="141" spans="1:4" ht="31.5">
      <c r="A141" s="86">
        <v>629</v>
      </c>
      <c r="B141" s="86" t="s">
        <v>1008</v>
      </c>
      <c r="C141" s="87" t="s">
        <v>796</v>
      </c>
      <c r="D141" s="89">
        <v>799352.6</v>
      </c>
    </row>
    <row r="142" spans="1:4" ht="63">
      <c r="A142" s="86">
        <v>629</v>
      </c>
      <c r="B142" s="86" t="s">
        <v>1026</v>
      </c>
      <c r="C142" s="87" t="s">
        <v>1027</v>
      </c>
      <c r="D142" s="89">
        <v>25119.3</v>
      </c>
    </row>
    <row r="143" spans="1:4" ht="22.5" customHeight="1">
      <c r="A143" s="86">
        <v>629</v>
      </c>
      <c r="B143" s="86" t="s">
        <v>1016</v>
      </c>
      <c r="C143" s="87" t="s">
        <v>799</v>
      </c>
      <c r="D143" s="89">
        <v>3043.1</v>
      </c>
    </row>
    <row r="144" spans="1:4" ht="22.5" customHeight="1">
      <c r="A144" s="86">
        <v>629</v>
      </c>
      <c r="B144" s="86" t="s">
        <v>802</v>
      </c>
      <c r="C144" s="87" t="s">
        <v>801</v>
      </c>
      <c r="D144" s="89">
        <v>274</v>
      </c>
    </row>
    <row r="145" spans="1:4" ht="31.5">
      <c r="A145" s="86">
        <v>629</v>
      </c>
      <c r="B145" s="86" t="s">
        <v>805</v>
      </c>
      <c r="C145" s="87" t="s">
        <v>806</v>
      </c>
      <c r="D145" s="89">
        <v>164</v>
      </c>
    </row>
    <row r="146" spans="1:4" ht="31.5">
      <c r="A146" s="86">
        <v>629</v>
      </c>
      <c r="B146" s="86" t="s">
        <v>807</v>
      </c>
      <c r="C146" s="87" t="s">
        <v>842</v>
      </c>
      <c r="D146" s="89">
        <v>884.3</v>
      </c>
    </row>
    <row r="147" spans="1:4" ht="47.25">
      <c r="A147" s="86">
        <v>629</v>
      </c>
      <c r="B147" s="86" t="s">
        <v>1017</v>
      </c>
      <c r="C147" s="87" t="s">
        <v>1018</v>
      </c>
      <c r="D147" s="89">
        <v>-1975.7</v>
      </c>
    </row>
    <row r="148" spans="1:4" ht="25.5" customHeight="1">
      <c r="A148" s="93">
        <v>631</v>
      </c>
      <c r="B148" s="93"/>
      <c r="C148" s="104" t="s">
        <v>14</v>
      </c>
      <c r="D148" s="83">
        <f>D149+D150+D151+D152+D153+D154</f>
        <v>31423.600000000002</v>
      </c>
    </row>
    <row r="149" spans="1:4" ht="19.5" customHeight="1">
      <c r="A149" s="86">
        <v>631</v>
      </c>
      <c r="B149" s="86" t="s">
        <v>736</v>
      </c>
      <c r="C149" s="87" t="s">
        <v>737</v>
      </c>
      <c r="D149" s="89">
        <v>0.5</v>
      </c>
    </row>
    <row r="150" spans="1:4" ht="19.5" customHeight="1">
      <c r="A150" s="86">
        <v>631</v>
      </c>
      <c r="B150" s="86" t="s">
        <v>1028</v>
      </c>
      <c r="C150" s="87" t="s">
        <v>1029</v>
      </c>
      <c r="D150" s="89">
        <v>310.7</v>
      </c>
    </row>
    <row r="151" spans="1:4" ht="17.25" customHeight="1">
      <c r="A151" s="86">
        <v>631</v>
      </c>
      <c r="B151" s="86" t="s">
        <v>1024</v>
      </c>
      <c r="C151" s="87" t="s">
        <v>793</v>
      </c>
      <c r="D151" s="89">
        <v>32660.9</v>
      </c>
    </row>
    <row r="152" spans="1:4" ht="23.25" customHeight="1">
      <c r="A152" s="86">
        <v>631</v>
      </c>
      <c r="B152" s="86" t="s">
        <v>1016</v>
      </c>
      <c r="C152" s="87" t="s">
        <v>799</v>
      </c>
      <c r="D152" s="89">
        <v>987.8</v>
      </c>
    </row>
    <row r="153" spans="1:4" ht="46.5" customHeight="1">
      <c r="A153" s="86">
        <v>631</v>
      </c>
      <c r="B153" s="86" t="s">
        <v>1030</v>
      </c>
      <c r="C153" s="273" t="s">
        <v>1031</v>
      </c>
      <c r="D153" s="89">
        <v>-2516.1</v>
      </c>
    </row>
    <row r="154" spans="1:4" ht="47.25">
      <c r="A154" s="86">
        <v>631</v>
      </c>
      <c r="B154" s="86" t="s">
        <v>1017</v>
      </c>
      <c r="C154" s="87" t="s">
        <v>1018</v>
      </c>
      <c r="D154" s="89">
        <v>-20.2</v>
      </c>
    </row>
    <row r="155" spans="1:4" ht="35.25" customHeight="1">
      <c r="A155" s="93">
        <v>633</v>
      </c>
      <c r="B155" s="93"/>
      <c r="C155" s="104" t="s">
        <v>15</v>
      </c>
      <c r="D155" s="83">
        <f>D156+D157+D158</f>
        <v>82.30000000000001</v>
      </c>
    </row>
    <row r="156" spans="1:4" ht="15.75">
      <c r="A156" s="86">
        <v>633</v>
      </c>
      <c r="B156" s="86" t="s">
        <v>997</v>
      </c>
      <c r="C156" s="87" t="s">
        <v>998</v>
      </c>
      <c r="D156" s="89">
        <v>72.8</v>
      </c>
    </row>
    <row r="157" spans="1:4" ht="19.5" customHeight="1">
      <c r="A157" s="86">
        <v>633</v>
      </c>
      <c r="B157" s="86" t="s">
        <v>1024</v>
      </c>
      <c r="C157" s="87" t="s">
        <v>793</v>
      </c>
      <c r="D157" s="89">
        <v>18.1</v>
      </c>
    </row>
    <row r="158" spans="1:4" ht="47.25">
      <c r="A158" s="86">
        <v>633</v>
      </c>
      <c r="B158" s="86" t="s">
        <v>1017</v>
      </c>
      <c r="C158" s="87" t="s">
        <v>1018</v>
      </c>
      <c r="D158" s="89">
        <v>-8.6</v>
      </c>
    </row>
    <row r="159" spans="1:4" ht="23.25" customHeight="1">
      <c r="A159" s="93">
        <v>670</v>
      </c>
      <c r="B159" s="93"/>
      <c r="C159" s="104" t="s">
        <v>843</v>
      </c>
      <c r="D159" s="83">
        <f>D160+D161+D162</f>
        <v>40753.3</v>
      </c>
    </row>
    <row r="160" spans="1:4" ht="15.75">
      <c r="A160" s="86">
        <v>670</v>
      </c>
      <c r="B160" s="86" t="s">
        <v>736</v>
      </c>
      <c r="C160" s="87" t="s">
        <v>737</v>
      </c>
      <c r="D160" s="89">
        <v>21.4</v>
      </c>
    </row>
    <row r="161" spans="1:4" ht="31.5">
      <c r="A161" s="86">
        <v>670</v>
      </c>
      <c r="B161" s="86" t="s">
        <v>1032</v>
      </c>
      <c r="C161" s="87" t="s">
        <v>791</v>
      </c>
      <c r="D161" s="89">
        <v>40645.1</v>
      </c>
    </row>
    <row r="162" spans="1:4" ht="31.5">
      <c r="A162" s="86">
        <v>670</v>
      </c>
      <c r="B162" s="86" t="s">
        <v>1008</v>
      </c>
      <c r="C162" s="87" t="s">
        <v>796</v>
      </c>
      <c r="D162" s="89">
        <v>86.8</v>
      </c>
    </row>
    <row r="163" spans="1:4" ht="31.5">
      <c r="A163" s="93">
        <v>815</v>
      </c>
      <c r="B163" s="93"/>
      <c r="C163" s="104" t="s">
        <v>1033</v>
      </c>
      <c r="D163" s="83">
        <f>D164</f>
        <v>4</v>
      </c>
    </row>
    <row r="164" spans="1:4" ht="31.5">
      <c r="A164" s="86">
        <v>815</v>
      </c>
      <c r="B164" s="86" t="s">
        <v>774</v>
      </c>
      <c r="C164" s="87" t="s">
        <v>839</v>
      </c>
      <c r="D164" s="89">
        <v>4</v>
      </c>
    </row>
    <row r="165" spans="1:4" ht="31.5">
      <c r="A165" s="93">
        <v>816</v>
      </c>
      <c r="B165" s="93"/>
      <c r="C165" s="104" t="s">
        <v>1034</v>
      </c>
      <c r="D165" s="83">
        <f>D166</f>
        <v>29</v>
      </c>
    </row>
    <row r="166" spans="1:4" ht="31.5">
      <c r="A166" s="86">
        <v>816</v>
      </c>
      <c r="B166" s="86" t="s">
        <v>1035</v>
      </c>
      <c r="C166" s="87" t="s">
        <v>1036</v>
      </c>
      <c r="D166" s="89">
        <v>29</v>
      </c>
    </row>
    <row r="167" spans="1:4" ht="15.75">
      <c r="A167" s="93">
        <v>843</v>
      </c>
      <c r="B167" s="93"/>
      <c r="C167" s="104" t="s">
        <v>1037</v>
      </c>
      <c r="D167" s="83">
        <f>D168</f>
        <v>128</v>
      </c>
    </row>
    <row r="168" spans="1:4" ht="31.5">
      <c r="A168" s="86">
        <v>843</v>
      </c>
      <c r="B168" s="86" t="s">
        <v>774</v>
      </c>
      <c r="C168" s="87" t="s">
        <v>839</v>
      </c>
      <c r="D168" s="89">
        <v>128</v>
      </c>
    </row>
    <row r="169" spans="1:4" ht="23.25" customHeight="1">
      <c r="A169" s="93">
        <v>844</v>
      </c>
      <c r="B169" s="93"/>
      <c r="C169" s="104" t="s">
        <v>844</v>
      </c>
      <c r="D169" s="83">
        <f>D170</f>
        <v>2.6</v>
      </c>
    </row>
    <row r="170" spans="1:4" ht="31.5">
      <c r="A170" s="86">
        <v>844</v>
      </c>
      <c r="B170" s="86" t="s">
        <v>774</v>
      </c>
      <c r="C170" s="87" t="s">
        <v>839</v>
      </c>
      <c r="D170" s="89">
        <v>2.6</v>
      </c>
    </row>
    <row r="171" spans="1:4" ht="24.75" customHeight="1">
      <c r="A171" s="127"/>
      <c r="B171" s="86"/>
      <c r="C171" s="128" t="s">
        <v>811</v>
      </c>
      <c r="D171" s="113">
        <f>D12+D18+D23+D26+D32+D35+D76+D84+D86+D88+D112+D115+D135+D148+D155+D159+D163+D165+D167+D169</f>
        <v>2197335.5999999996</v>
      </c>
    </row>
    <row r="173" spans="3:4" ht="15.75">
      <c r="C173" s="125"/>
      <c r="D173" s="78"/>
    </row>
    <row r="174" spans="3:4" ht="15.75">
      <c r="C174" s="125"/>
      <c r="D174" s="78"/>
    </row>
    <row r="176" ht="15.75">
      <c r="D176" s="78"/>
    </row>
  </sheetData>
  <sheetProtection/>
  <mergeCells count="4">
    <mergeCell ref="A6:D6"/>
    <mergeCell ref="A9:B9"/>
    <mergeCell ref="C9:C10"/>
    <mergeCell ref="D9:D10"/>
  </mergeCells>
  <printOptions/>
  <pageMargins left="0.7086614173228347" right="0.15748031496062992" top="0.3937007874015748" bottom="0.15748031496062992" header="0.31496062992125984" footer="0.1968503937007874"/>
  <pageSetup fitToHeight="20" fitToWidth="1" orientation="portrait" paperSize="9" scale="62"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163"/>
  <sheetViews>
    <sheetView zoomScalePageLayoutView="0" workbookViewId="0" topLeftCell="A1">
      <selection activeCell="G16" sqref="G16"/>
    </sheetView>
  </sheetViews>
  <sheetFormatPr defaultColWidth="9.00390625" defaultRowHeight="12.75"/>
  <cols>
    <col min="1" max="1" width="24.875" style="77" customWidth="1"/>
    <col min="2" max="2" width="74.875" style="76" customWidth="1"/>
    <col min="3" max="3" width="18.125" style="78" customWidth="1"/>
    <col min="4" max="4" width="18.125" style="77" customWidth="1"/>
    <col min="5" max="5" width="17.25390625" style="77" customWidth="1"/>
    <col min="6" max="6" width="14.375" style="76" customWidth="1"/>
    <col min="7" max="7" width="11.625" style="76" bestFit="1" customWidth="1"/>
    <col min="8" max="16384" width="9.125" style="76" customWidth="1"/>
  </cols>
  <sheetData>
    <row r="1" ht="15.75">
      <c r="D1" s="31" t="s">
        <v>579</v>
      </c>
    </row>
    <row r="2" ht="15.75">
      <c r="D2" s="31" t="s">
        <v>526</v>
      </c>
    </row>
    <row r="3" ht="15.75">
      <c r="D3" s="31" t="s">
        <v>527</v>
      </c>
    </row>
    <row r="4" ht="15.75">
      <c r="D4" s="31" t="s">
        <v>1066</v>
      </c>
    </row>
    <row r="6" spans="1:5" ht="21" customHeight="1">
      <c r="A6" s="292" t="s">
        <v>1038</v>
      </c>
      <c r="B6" s="292"/>
      <c r="C6" s="292"/>
      <c r="D6" s="292"/>
      <c r="E6" s="292"/>
    </row>
    <row r="7" spans="1:5" ht="21.75" customHeight="1">
      <c r="A7" s="292" t="s">
        <v>1039</v>
      </c>
      <c r="B7" s="292"/>
      <c r="C7" s="292"/>
      <c r="D7" s="292"/>
      <c r="E7" s="292"/>
    </row>
    <row r="8" spans="1:5" ht="15.75">
      <c r="A8" s="292"/>
      <c r="B8" s="292"/>
      <c r="C8" s="292"/>
      <c r="D8" s="292"/>
      <c r="E8" s="292"/>
    </row>
    <row r="9" ht="15.75">
      <c r="E9" s="77" t="s">
        <v>580</v>
      </c>
    </row>
    <row r="10" spans="1:5" ht="31.5">
      <c r="A10" s="81" t="s">
        <v>1040</v>
      </c>
      <c r="B10" s="79" t="s">
        <v>581</v>
      </c>
      <c r="C10" s="80" t="s">
        <v>523</v>
      </c>
      <c r="D10" s="79" t="s">
        <v>563</v>
      </c>
      <c r="E10" s="81" t="s">
        <v>532</v>
      </c>
    </row>
    <row r="11" spans="1:5" ht="15.75">
      <c r="A11" s="81">
        <v>1</v>
      </c>
      <c r="B11" s="79">
        <v>2</v>
      </c>
      <c r="C11" s="274">
        <v>3</v>
      </c>
      <c r="D11" s="79">
        <v>4</v>
      </c>
      <c r="E11" s="81">
        <v>5</v>
      </c>
    </row>
    <row r="12" spans="1:5" s="85" customFormat="1" ht="22.5" customHeight="1">
      <c r="A12" s="81" t="s">
        <v>582</v>
      </c>
      <c r="B12" s="82" t="s">
        <v>583</v>
      </c>
      <c r="C12" s="83">
        <f>C13+C26+C32+C46+C69+C75+C82+C92+C96+C102+C124</f>
        <v>1135486</v>
      </c>
      <c r="D12" s="83">
        <f>D13+D26+D32+D46+D69+D75+D82+D92+D96+D102+D124</f>
        <v>1184062</v>
      </c>
      <c r="E12" s="84">
        <f>D12/C12</f>
        <v>1.0427799197876504</v>
      </c>
    </row>
    <row r="13" spans="1:5" s="85" customFormat="1" ht="15.75">
      <c r="A13" s="81" t="s">
        <v>584</v>
      </c>
      <c r="B13" s="82" t="s">
        <v>585</v>
      </c>
      <c r="C13" s="83">
        <f>C14</f>
        <v>704385.3</v>
      </c>
      <c r="D13" s="83">
        <f>D14</f>
        <v>725613.9</v>
      </c>
      <c r="E13" s="84">
        <f>D13/C13</f>
        <v>1.0301377669295484</v>
      </c>
    </row>
    <row r="14" spans="1:5" ht="15.75">
      <c r="A14" s="81" t="s">
        <v>586</v>
      </c>
      <c r="B14" s="82" t="s">
        <v>587</v>
      </c>
      <c r="C14" s="83">
        <f>C15+C19+C22+C25</f>
        <v>704385.3</v>
      </c>
      <c r="D14" s="83">
        <f>D15+D16+D17+D18+D19+D20+D21+D22+D23+D24+D25</f>
        <v>725613.9</v>
      </c>
      <c r="E14" s="84">
        <f>D14/C14</f>
        <v>1.0301377669295484</v>
      </c>
    </row>
    <row r="15" spans="1:5" ht="94.5">
      <c r="A15" s="86" t="s">
        <v>588</v>
      </c>
      <c r="B15" s="87" t="s">
        <v>589</v>
      </c>
      <c r="C15" s="88">
        <v>518885.3</v>
      </c>
      <c r="D15" s="89">
        <v>526523.7</v>
      </c>
      <c r="E15" s="90">
        <f>D15/C15</f>
        <v>1.0147207870409896</v>
      </c>
    </row>
    <row r="16" spans="1:5" ht="78.75">
      <c r="A16" s="86" t="s">
        <v>590</v>
      </c>
      <c r="B16" s="87" t="s">
        <v>591</v>
      </c>
      <c r="C16" s="88"/>
      <c r="D16" s="89">
        <v>1218.3</v>
      </c>
      <c r="E16" s="84"/>
    </row>
    <row r="17" spans="1:5" ht="94.5">
      <c r="A17" s="86" t="s">
        <v>592</v>
      </c>
      <c r="B17" s="87" t="s">
        <v>593</v>
      </c>
      <c r="C17" s="88"/>
      <c r="D17" s="89">
        <v>163.4</v>
      </c>
      <c r="E17" s="84"/>
    </row>
    <row r="18" spans="1:5" ht="94.5">
      <c r="A18" s="86" t="s">
        <v>594</v>
      </c>
      <c r="B18" s="87" t="s">
        <v>595</v>
      </c>
      <c r="C18" s="88"/>
      <c r="D18" s="89">
        <v>-9.2</v>
      </c>
      <c r="E18" s="84"/>
    </row>
    <row r="19" spans="1:5" ht="138.75" customHeight="1">
      <c r="A19" s="86" t="s">
        <v>596</v>
      </c>
      <c r="B19" s="91" t="s">
        <v>597</v>
      </c>
      <c r="C19" s="88">
        <v>2000</v>
      </c>
      <c r="D19" s="89">
        <v>2233.2</v>
      </c>
      <c r="E19" s="90">
        <f>D19/C19</f>
        <v>1.1165999999999998</v>
      </c>
    </row>
    <row r="20" spans="1:5" ht="121.5" customHeight="1">
      <c r="A20" s="86" t="s">
        <v>598</v>
      </c>
      <c r="B20" s="91" t="s">
        <v>599</v>
      </c>
      <c r="C20" s="88"/>
      <c r="D20" s="89">
        <v>149.9</v>
      </c>
      <c r="E20" s="84"/>
    </row>
    <row r="21" spans="1:5" ht="126">
      <c r="A21" s="86" t="s">
        <v>600</v>
      </c>
      <c r="B21" s="92" t="s">
        <v>601</v>
      </c>
      <c r="C21" s="88"/>
      <c r="D21" s="89">
        <v>31.7</v>
      </c>
      <c r="E21" s="84"/>
    </row>
    <row r="22" spans="1:5" ht="63">
      <c r="A22" s="86" t="s">
        <v>602</v>
      </c>
      <c r="B22" s="91" t="s">
        <v>603</v>
      </c>
      <c r="C22" s="88">
        <v>182000</v>
      </c>
      <c r="D22" s="89">
        <v>193523</v>
      </c>
      <c r="E22" s="90">
        <f>D22/C22</f>
        <v>1.0633131868131869</v>
      </c>
    </row>
    <row r="23" spans="1:5" ht="47.25">
      <c r="A23" s="86" t="s">
        <v>604</v>
      </c>
      <c r="B23" s="91" t="s">
        <v>605</v>
      </c>
      <c r="C23" s="88"/>
      <c r="D23" s="89">
        <v>198.1</v>
      </c>
      <c r="E23" s="84"/>
    </row>
    <row r="24" spans="1:5" ht="67.5" customHeight="1">
      <c r="A24" s="86" t="s">
        <v>606</v>
      </c>
      <c r="B24" s="91" t="s">
        <v>607</v>
      </c>
      <c r="C24" s="88"/>
      <c r="D24" s="89">
        <v>143.9</v>
      </c>
      <c r="E24" s="84"/>
    </row>
    <row r="25" spans="1:5" ht="110.25">
      <c r="A25" s="86" t="s">
        <v>608</v>
      </c>
      <c r="B25" s="91" t="s">
        <v>609</v>
      </c>
      <c r="C25" s="88">
        <v>1500</v>
      </c>
      <c r="D25" s="89">
        <v>1437.9</v>
      </c>
      <c r="E25" s="90">
        <f aca="true" t="shared" si="0" ref="E25:E34">D25/C25</f>
        <v>0.9586</v>
      </c>
    </row>
    <row r="26" spans="1:5" ht="31.5">
      <c r="A26" s="93" t="s">
        <v>610</v>
      </c>
      <c r="B26" s="94" t="s">
        <v>611</v>
      </c>
      <c r="C26" s="95">
        <f>C27</f>
        <v>5961</v>
      </c>
      <c r="D26" s="96">
        <f>D27</f>
        <v>4970.799999999999</v>
      </c>
      <c r="E26" s="84">
        <f t="shared" si="0"/>
        <v>0.8338869317228652</v>
      </c>
    </row>
    <row r="27" spans="1:5" ht="31.5">
      <c r="A27" s="93" t="s">
        <v>612</v>
      </c>
      <c r="B27" s="94" t="s">
        <v>613</v>
      </c>
      <c r="C27" s="95">
        <f>C28+C29+C30+C31</f>
        <v>5961</v>
      </c>
      <c r="D27" s="95">
        <f>D28+D29+D30+D31</f>
        <v>4970.799999999999</v>
      </c>
      <c r="E27" s="84">
        <f t="shared" si="0"/>
        <v>0.8338869317228652</v>
      </c>
    </row>
    <row r="28" spans="1:5" ht="63">
      <c r="A28" s="86" t="s">
        <v>614</v>
      </c>
      <c r="B28" s="87" t="s">
        <v>615</v>
      </c>
      <c r="C28" s="97">
        <v>1799</v>
      </c>
      <c r="D28" s="98">
        <v>2042.5</v>
      </c>
      <c r="E28" s="90">
        <f t="shared" si="0"/>
        <v>1.1353529738743746</v>
      </c>
    </row>
    <row r="29" spans="1:5" ht="78.75">
      <c r="A29" s="86" t="s">
        <v>616</v>
      </c>
      <c r="B29" s="87" t="s">
        <v>617</v>
      </c>
      <c r="C29" s="97">
        <v>48</v>
      </c>
      <c r="D29" s="98">
        <v>20.7</v>
      </c>
      <c r="E29" s="90">
        <f t="shared" si="0"/>
        <v>0.43124999999999997</v>
      </c>
    </row>
    <row r="30" spans="1:5" ht="63">
      <c r="A30" s="86" t="s">
        <v>618</v>
      </c>
      <c r="B30" s="87" t="s">
        <v>619</v>
      </c>
      <c r="C30" s="97">
        <v>4114</v>
      </c>
      <c r="D30" s="98">
        <v>3303.2</v>
      </c>
      <c r="E30" s="90">
        <f t="shared" si="0"/>
        <v>0.8029168692270297</v>
      </c>
    </row>
    <row r="31" spans="1:5" s="85" customFormat="1" ht="63">
      <c r="A31" s="86" t="s">
        <v>620</v>
      </c>
      <c r="B31" s="87" t="s">
        <v>621</v>
      </c>
      <c r="C31" s="97"/>
      <c r="D31" s="99">
        <v>-395.6</v>
      </c>
      <c r="E31" s="90"/>
    </row>
    <row r="32" spans="1:5" s="85" customFormat="1" ht="21" customHeight="1">
      <c r="A32" s="93" t="s">
        <v>622</v>
      </c>
      <c r="B32" s="100" t="s">
        <v>623</v>
      </c>
      <c r="C32" s="80">
        <f>C33+C42</f>
        <v>88106</v>
      </c>
      <c r="D32" s="80">
        <f>D33+D40+D42</f>
        <v>85441.8</v>
      </c>
      <c r="E32" s="84">
        <f t="shared" si="0"/>
        <v>0.9697614237395864</v>
      </c>
    </row>
    <row r="33" spans="1:5" s="85" customFormat="1" ht="28.5" customHeight="1">
      <c r="A33" s="81" t="s">
        <v>624</v>
      </c>
      <c r="B33" s="82" t="s">
        <v>625</v>
      </c>
      <c r="C33" s="80">
        <f>C34</f>
        <v>86000</v>
      </c>
      <c r="D33" s="101">
        <f>D34+D35+D36+D37+D38+D39</f>
        <v>80868.6</v>
      </c>
      <c r="E33" s="84">
        <f t="shared" si="0"/>
        <v>0.940332558139535</v>
      </c>
    </row>
    <row r="34" spans="1:5" ht="47.25">
      <c r="A34" s="86" t="s">
        <v>626</v>
      </c>
      <c r="B34" s="87" t="s">
        <v>627</v>
      </c>
      <c r="C34" s="88">
        <v>86000</v>
      </c>
      <c r="D34" s="89">
        <v>80417</v>
      </c>
      <c r="E34" s="90">
        <f t="shared" si="0"/>
        <v>0.9350813953488372</v>
      </c>
    </row>
    <row r="35" spans="1:5" ht="31.5">
      <c r="A35" s="86" t="s">
        <v>628</v>
      </c>
      <c r="B35" s="87" t="s">
        <v>629</v>
      </c>
      <c r="C35" s="88"/>
      <c r="D35" s="89">
        <v>184.6</v>
      </c>
      <c r="E35" s="84"/>
    </row>
    <row r="36" spans="1:5" ht="47.25">
      <c r="A36" s="86" t="s">
        <v>630</v>
      </c>
      <c r="B36" s="87" t="s">
        <v>631</v>
      </c>
      <c r="C36" s="88"/>
      <c r="D36" s="89">
        <v>203.7</v>
      </c>
      <c r="E36" s="84"/>
    </row>
    <row r="37" spans="1:5" ht="63">
      <c r="A37" s="86" t="s">
        <v>632</v>
      </c>
      <c r="B37" s="87" t="s">
        <v>633</v>
      </c>
      <c r="C37" s="88"/>
      <c r="D37" s="89">
        <v>33</v>
      </c>
      <c r="E37" s="84"/>
    </row>
    <row r="38" spans="1:5" ht="47.25">
      <c r="A38" s="86" t="s">
        <v>634</v>
      </c>
      <c r="B38" s="87" t="s">
        <v>635</v>
      </c>
      <c r="C38" s="88"/>
      <c r="D38" s="89">
        <v>23.8</v>
      </c>
      <c r="E38" s="84"/>
    </row>
    <row r="39" spans="1:5" ht="63">
      <c r="A39" s="86" t="s">
        <v>636</v>
      </c>
      <c r="B39" s="87" t="s">
        <v>637</v>
      </c>
      <c r="C39" s="88"/>
      <c r="D39" s="89">
        <v>6.5</v>
      </c>
      <c r="E39" s="84"/>
    </row>
    <row r="40" spans="1:5" ht="15.75">
      <c r="A40" s="93" t="s">
        <v>1041</v>
      </c>
      <c r="B40" s="100" t="s">
        <v>1042</v>
      </c>
      <c r="C40" s="80"/>
      <c r="D40" s="101">
        <f>D41</f>
        <v>1</v>
      </c>
      <c r="E40" s="84"/>
    </row>
    <row r="41" spans="1:5" ht="47.25">
      <c r="A41" s="86" t="s">
        <v>990</v>
      </c>
      <c r="B41" s="102" t="s">
        <v>991</v>
      </c>
      <c r="C41" s="88"/>
      <c r="D41" s="99">
        <v>1</v>
      </c>
      <c r="E41" s="84"/>
    </row>
    <row r="42" spans="1:5" ht="31.5">
      <c r="A42" s="93" t="s">
        <v>638</v>
      </c>
      <c r="B42" s="100" t="s">
        <v>639</v>
      </c>
      <c r="C42" s="80">
        <v>2106</v>
      </c>
      <c r="D42" s="96">
        <f>D43+D44+D45</f>
        <v>4572.2</v>
      </c>
      <c r="E42" s="84">
        <f aca="true" t="shared" si="1" ref="E42:E48">D42/C42</f>
        <v>2.1710351377018045</v>
      </c>
    </row>
    <row r="43" spans="1:5" ht="63">
      <c r="A43" s="86" t="s">
        <v>640</v>
      </c>
      <c r="B43" s="102" t="s">
        <v>641</v>
      </c>
      <c r="C43" s="88">
        <v>2106</v>
      </c>
      <c r="D43" s="89">
        <v>4548</v>
      </c>
      <c r="E43" s="90">
        <f t="shared" si="1"/>
        <v>2.1595441595441596</v>
      </c>
    </row>
    <row r="44" spans="1:5" ht="47.25">
      <c r="A44" s="86" t="s">
        <v>992</v>
      </c>
      <c r="B44" s="102" t="s">
        <v>993</v>
      </c>
      <c r="C44" s="88"/>
      <c r="D44" s="89">
        <v>2.7</v>
      </c>
      <c r="E44" s="90"/>
    </row>
    <row r="45" spans="1:5" ht="47.25">
      <c r="A45" s="86" t="s">
        <v>642</v>
      </c>
      <c r="B45" s="102" t="s">
        <v>643</v>
      </c>
      <c r="C45" s="88"/>
      <c r="D45" s="89">
        <v>21.5</v>
      </c>
      <c r="E45" s="90"/>
    </row>
    <row r="46" spans="1:5" s="85" customFormat="1" ht="15.75">
      <c r="A46" s="103" t="s">
        <v>644</v>
      </c>
      <c r="B46" s="82" t="s">
        <v>645</v>
      </c>
      <c r="C46" s="80">
        <f>C47+C51+C60</f>
        <v>226946</v>
      </c>
      <c r="D46" s="80">
        <f>D47+D51+D60</f>
        <v>238947.8</v>
      </c>
      <c r="E46" s="84">
        <f t="shared" si="1"/>
        <v>1.052883945960713</v>
      </c>
    </row>
    <row r="47" spans="1:5" s="85" customFormat="1" ht="15.75">
      <c r="A47" s="103" t="s">
        <v>646</v>
      </c>
      <c r="B47" s="82" t="s">
        <v>647</v>
      </c>
      <c r="C47" s="80">
        <v>22746</v>
      </c>
      <c r="D47" s="101">
        <f>D48+D49+D50</f>
        <v>24679.399999999998</v>
      </c>
      <c r="E47" s="84">
        <f t="shared" si="1"/>
        <v>1.0849995603622613</v>
      </c>
    </row>
    <row r="48" spans="1:5" ht="69" customHeight="1">
      <c r="A48" s="86" t="s">
        <v>648</v>
      </c>
      <c r="B48" s="87" t="s">
        <v>649</v>
      </c>
      <c r="C48" s="88">
        <v>22746</v>
      </c>
      <c r="D48" s="89">
        <v>24295.8</v>
      </c>
      <c r="E48" s="90">
        <f t="shared" si="1"/>
        <v>1.0681350567132681</v>
      </c>
    </row>
    <row r="49" spans="1:5" ht="47.25">
      <c r="A49" s="86" t="s">
        <v>650</v>
      </c>
      <c r="B49" s="87" t="s">
        <v>651</v>
      </c>
      <c r="C49" s="88"/>
      <c r="D49" s="89">
        <v>383.5</v>
      </c>
      <c r="E49" s="84"/>
    </row>
    <row r="50" spans="1:5" ht="47.25">
      <c r="A50" s="86" t="s">
        <v>652</v>
      </c>
      <c r="B50" s="102" t="s">
        <v>653</v>
      </c>
      <c r="C50" s="88"/>
      <c r="D50" s="89">
        <v>0.1</v>
      </c>
      <c r="E50" s="84"/>
    </row>
    <row r="51" spans="1:5" s="85" customFormat="1" ht="15.75">
      <c r="A51" s="103" t="s">
        <v>654</v>
      </c>
      <c r="B51" s="82" t="s">
        <v>655</v>
      </c>
      <c r="C51" s="80">
        <f>C52+C56</f>
        <v>76200</v>
      </c>
      <c r="D51" s="101">
        <f>D52+D56</f>
        <v>79237.9</v>
      </c>
      <c r="E51" s="84">
        <f>D51/C51</f>
        <v>1.0398674540682413</v>
      </c>
    </row>
    <row r="52" spans="1:5" s="85" customFormat="1" ht="15.75">
      <c r="A52" s="103" t="s">
        <v>1043</v>
      </c>
      <c r="B52" s="82" t="s">
        <v>656</v>
      </c>
      <c r="C52" s="80">
        <v>13200</v>
      </c>
      <c r="D52" s="101">
        <f>D53+D54+D55</f>
        <v>11981.4</v>
      </c>
      <c r="E52" s="84">
        <f>D52/C52</f>
        <v>0.9076818181818181</v>
      </c>
    </row>
    <row r="53" spans="1:5" ht="45" customHeight="1">
      <c r="A53" s="86" t="s">
        <v>657</v>
      </c>
      <c r="B53" s="87" t="s">
        <v>658</v>
      </c>
      <c r="C53" s="88">
        <v>13200</v>
      </c>
      <c r="D53" s="89">
        <v>11862.6</v>
      </c>
      <c r="E53" s="90">
        <f>D53/C53</f>
        <v>0.8986818181818182</v>
      </c>
    </row>
    <row r="54" spans="1:5" ht="26.25" customHeight="1">
      <c r="A54" s="86" t="s">
        <v>659</v>
      </c>
      <c r="B54" s="87" t="s">
        <v>660</v>
      </c>
      <c r="C54" s="88"/>
      <c r="D54" s="89">
        <v>85.9</v>
      </c>
      <c r="E54" s="84"/>
    </row>
    <row r="55" spans="1:5" ht="47.25">
      <c r="A55" s="86" t="s">
        <v>661</v>
      </c>
      <c r="B55" s="87" t="s">
        <v>662</v>
      </c>
      <c r="C55" s="88"/>
      <c r="D55" s="89">
        <v>32.9</v>
      </c>
      <c r="E55" s="84"/>
    </row>
    <row r="56" spans="1:5" ht="15.75">
      <c r="A56" s="93" t="s">
        <v>663</v>
      </c>
      <c r="B56" s="104" t="s">
        <v>664</v>
      </c>
      <c r="C56" s="80">
        <v>63000</v>
      </c>
      <c r="D56" s="105">
        <f>D57+D58+D59</f>
        <v>67256.5</v>
      </c>
      <c r="E56" s="84">
        <f>D56/C56</f>
        <v>1.067563492063492</v>
      </c>
    </row>
    <row r="57" spans="1:5" ht="47.25">
      <c r="A57" s="86" t="s">
        <v>665</v>
      </c>
      <c r="B57" s="87" t="s">
        <v>666</v>
      </c>
      <c r="C57" s="88">
        <v>63000</v>
      </c>
      <c r="D57" s="89">
        <v>65468.9</v>
      </c>
      <c r="E57" s="90">
        <f>D57/C57</f>
        <v>1.039188888888889</v>
      </c>
    </row>
    <row r="58" spans="1:5" ht="30.75" customHeight="1">
      <c r="A58" s="86" t="s">
        <v>667</v>
      </c>
      <c r="B58" s="87" t="s">
        <v>668</v>
      </c>
      <c r="C58" s="88"/>
      <c r="D58" s="89">
        <v>1787.3</v>
      </c>
      <c r="E58" s="84"/>
    </row>
    <row r="59" spans="1:5" ht="15.75">
      <c r="A59" s="86" t="s">
        <v>669</v>
      </c>
      <c r="B59" s="87" t="s">
        <v>670</v>
      </c>
      <c r="C59" s="88"/>
      <c r="D59" s="89">
        <v>0.3</v>
      </c>
      <c r="E59" s="84"/>
    </row>
    <row r="60" spans="1:5" s="85" customFormat="1" ht="15.75">
      <c r="A60" s="103" t="s">
        <v>671</v>
      </c>
      <c r="B60" s="82" t="s">
        <v>672</v>
      </c>
      <c r="C60" s="80">
        <f>C62+C66</f>
        <v>128000</v>
      </c>
      <c r="D60" s="101">
        <f>D61+D65</f>
        <v>135030.5</v>
      </c>
      <c r="E60" s="84">
        <f>D60/C60</f>
        <v>1.05492578125</v>
      </c>
    </row>
    <row r="61" spans="1:5" s="85" customFormat="1" ht="15.75">
      <c r="A61" s="103" t="s">
        <v>673</v>
      </c>
      <c r="B61" s="82" t="s">
        <v>674</v>
      </c>
      <c r="C61" s="80">
        <v>104000</v>
      </c>
      <c r="D61" s="101">
        <f>D62+D63+D64</f>
        <v>108484.6</v>
      </c>
      <c r="E61" s="84">
        <f>D61/C61</f>
        <v>1.043121153846154</v>
      </c>
    </row>
    <row r="62" spans="1:5" ht="63">
      <c r="A62" s="86" t="s">
        <v>675</v>
      </c>
      <c r="B62" s="87" t="s">
        <v>676</v>
      </c>
      <c r="C62" s="88">
        <v>104000</v>
      </c>
      <c r="D62" s="89">
        <v>107824.6</v>
      </c>
      <c r="E62" s="90">
        <f>D62/C62</f>
        <v>1.036775</v>
      </c>
    </row>
    <row r="63" spans="1:5" ht="47.25">
      <c r="A63" s="86" t="s">
        <v>677</v>
      </c>
      <c r="B63" s="87" t="s">
        <v>678</v>
      </c>
      <c r="C63" s="88"/>
      <c r="D63" s="89">
        <v>649.5</v>
      </c>
      <c r="E63" s="84"/>
    </row>
    <row r="64" spans="1:5" ht="63">
      <c r="A64" s="86" t="s">
        <v>679</v>
      </c>
      <c r="B64" s="87" t="s">
        <v>680</v>
      </c>
      <c r="C64" s="88"/>
      <c r="D64" s="89">
        <v>10.5</v>
      </c>
      <c r="E64" s="84"/>
    </row>
    <row r="65" spans="1:5" ht="15.75">
      <c r="A65" s="103" t="s">
        <v>681</v>
      </c>
      <c r="B65" s="82" t="s">
        <v>682</v>
      </c>
      <c r="C65" s="80">
        <v>24000</v>
      </c>
      <c r="D65" s="105">
        <f>D66+D67+D68</f>
        <v>26545.899999999998</v>
      </c>
      <c r="E65" s="84">
        <f>D65/C65</f>
        <v>1.1060791666666665</v>
      </c>
    </row>
    <row r="66" spans="1:5" ht="63">
      <c r="A66" s="86" t="s">
        <v>683</v>
      </c>
      <c r="B66" s="87" t="s">
        <v>684</v>
      </c>
      <c r="C66" s="88">
        <v>24000</v>
      </c>
      <c r="D66" s="89">
        <v>25811.7</v>
      </c>
      <c r="E66" s="90">
        <f>D66/C66</f>
        <v>1.0754875</v>
      </c>
    </row>
    <row r="67" spans="1:5" ht="47.25">
      <c r="A67" s="86" t="s">
        <v>685</v>
      </c>
      <c r="B67" s="87" t="s">
        <v>686</v>
      </c>
      <c r="C67" s="88"/>
      <c r="D67" s="89">
        <v>682.6</v>
      </c>
      <c r="E67" s="84"/>
    </row>
    <row r="68" spans="1:5" ht="94.5">
      <c r="A68" s="86" t="s">
        <v>687</v>
      </c>
      <c r="B68" s="87" t="s">
        <v>688</v>
      </c>
      <c r="C68" s="88"/>
      <c r="D68" s="89">
        <v>51.6</v>
      </c>
      <c r="E68" s="84"/>
    </row>
    <row r="69" spans="1:5" s="85" customFormat="1" ht="15.75">
      <c r="A69" s="103" t="s">
        <v>689</v>
      </c>
      <c r="B69" s="82" t="s">
        <v>690</v>
      </c>
      <c r="C69" s="80">
        <f>C70+C71+C74</f>
        <v>11530</v>
      </c>
      <c r="D69" s="101">
        <f>D70+D71+D73</f>
        <v>12302.5</v>
      </c>
      <c r="E69" s="84">
        <f aca="true" t="shared" si="2" ref="E69:E132">D69/C69</f>
        <v>1.0669991326973114</v>
      </c>
    </row>
    <row r="70" spans="1:5" ht="78.75">
      <c r="A70" s="93" t="s">
        <v>691</v>
      </c>
      <c r="B70" s="104" t="s">
        <v>692</v>
      </c>
      <c r="C70" s="80">
        <v>11000</v>
      </c>
      <c r="D70" s="83">
        <v>11610.3</v>
      </c>
      <c r="E70" s="84">
        <f t="shared" si="2"/>
        <v>1.0554818181818182</v>
      </c>
    </row>
    <row r="71" spans="1:5" ht="31.5">
      <c r="A71" s="93" t="s">
        <v>693</v>
      </c>
      <c r="B71" s="104" t="s">
        <v>694</v>
      </c>
      <c r="C71" s="80">
        <v>30</v>
      </c>
      <c r="D71" s="105">
        <f>D72</f>
        <v>25</v>
      </c>
      <c r="E71" s="84">
        <f t="shared" si="2"/>
        <v>0.8333333333333334</v>
      </c>
    </row>
    <row r="72" spans="1:5" ht="51" customHeight="1">
      <c r="A72" s="86" t="s">
        <v>695</v>
      </c>
      <c r="B72" s="87" t="s">
        <v>696</v>
      </c>
      <c r="C72" s="88">
        <v>30</v>
      </c>
      <c r="D72" s="89">
        <v>25</v>
      </c>
      <c r="E72" s="90">
        <f t="shared" si="2"/>
        <v>0.8333333333333334</v>
      </c>
    </row>
    <row r="73" spans="1:5" ht="81.75" customHeight="1">
      <c r="A73" s="93" t="s">
        <v>697</v>
      </c>
      <c r="B73" s="94" t="s">
        <v>698</v>
      </c>
      <c r="C73" s="80">
        <v>500</v>
      </c>
      <c r="D73" s="80">
        <f>D74</f>
        <v>667.2</v>
      </c>
      <c r="E73" s="84">
        <f t="shared" si="2"/>
        <v>1.3344</v>
      </c>
    </row>
    <row r="74" spans="1:5" ht="117" customHeight="1">
      <c r="A74" s="86" t="s">
        <v>699</v>
      </c>
      <c r="B74" s="91" t="s">
        <v>700</v>
      </c>
      <c r="C74" s="88">
        <v>500</v>
      </c>
      <c r="D74" s="89">
        <v>667.2</v>
      </c>
      <c r="E74" s="90">
        <f t="shared" si="2"/>
        <v>1.3344</v>
      </c>
    </row>
    <row r="75" spans="1:5" s="85" customFormat="1" ht="31.5">
      <c r="A75" s="103" t="s">
        <v>701</v>
      </c>
      <c r="B75" s="82" t="s">
        <v>702</v>
      </c>
      <c r="C75" s="80">
        <f>C76+C77+C78+C80+C81</f>
        <v>61739.7</v>
      </c>
      <c r="D75" s="101">
        <f>D76+D77+D78+D79+D80+D81</f>
        <v>62952.5</v>
      </c>
      <c r="E75" s="84">
        <f t="shared" si="2"/>
        <v>1.0196437624413466</v>
      </c>
    </row>
    <row r="76" spans="1:5" ht="66.75" customHeight="1">
      <c r="A76" s="86" t="s">
        <v>703</v>
      </c>
      <c r="B76" s="91" t="s">
        <v>704</v>
      </c>
      <c r="C76" s="88">
        <v>34600</v>
      </c>
      <c r="D76" s="89">
        <v>34150.9</v>
      </c>
      <c r="E76" s="90">
        <f t="shared" si="2"/>
        <v>0.9870202312138728</v>
      </c>
    </row>
    <row r="77" spans="1:5" ht="63">
      <c r="A77" s="86" t="s">
        <v>705</v>
      </c>
      <c r="B77" s="87" t="s">
        <v>706</v>
      </c>
      <c r="C77" s="88">
        <v>8050</v>
      </c>
      <c r="D77" s="89">
        <v>9443.9</v>
      </c>
      <c r="E77" s="90">
        <f t="shared" si="2"/>
        <v>1.1731552795031055</v>
      </c>
    </row>
    <row r="78" spans="1:5" ht="63">
      <c r="A78" s="86" t="s">
        <v>707</v>
      </c>
      <c r="B78" s="87" t="s">
        <v>708</v>
      </c>
      <c r="C78" s="88">
        <v>9400</v>
      </c>
      <c r="D78" s="89">
        <v>10324.1</v>
      </c>
      <c r="E78" s="90">
        <f t="shared" si="2"/>
        <v>1.098308510638298</v>
      </c>
    </row>
    <row r="79" spans="1:5" ht="94.5">
      <c r="A79" s="86" t="s">
        <v>709</v>
      </c>
      <c r="B79" s="87" t="s">
        <v>710</v>
      </c>
      <c r="C79" s="88"/>
      <c r="D79" s="89">
        <v>96</v>
      </c>
      <c r="E79" s="90"/>
    </row>
    <row r="80" spans="1:5" ht="47.25">
      <c r="A80" s="86" t="s">
        <v>711</v>
      </c>
      <c r="B80" s="87" t="s">
        <v>712</v>
      </c>
      <c r="C80" s="88">
        <v>3143.7</v>
      </c>
      <c r="D80" s="89">
        <v>3143.7</v>
      </c>
      <c r="E80" s="90">
        <f t="shared" si="2"/>
        <v>1</v>
      </c>
    </row>
    <row r="81" spans="1:5" ht="67.5" customHeight="1">
      <c r="A81" s="86" t="s">
        <v>713</v>
      </c>
      <c r="B81" s="87" t="s">
        <v>714</v>
      </c>
      <c r="C81" s="88">
        <v>6546</v>
      </c>
      <c r="D81" s="89">
        <v>5793.9</v>
      </c>
      <c r="E81" s="90">
        <f t="shared" si="2"/>
        <v>0.8851054078826764</v>
      </c>
    </row>
    <row r="82" spans="1:5" s="85" customFormat="1" ht="15.75">
      <c r="A82" s="103" t="s">
        <v>1044</v>
      </c>
      <c r="B82" s="82" t="s">
        <v>715</v>
      </c>
      <c r="C82" s="80">
        <f>C83+C89</f>
        <v>5242</v>
      </c>
      <c r="D82" s="80">
        <f>D83+D89</f>
        <v>5386</v>
      </c>
      <c r="E82" s="84">
        <f t="shared" si="2"/>
        <v>1.0274704311331553</v>
      </c>
    </row>
    <row r="83" spans="1:5" s="85" customFormat="1" ht="15.75">
      <c r="A83" s="103" t="s">
        <v>716</v>
      </c>
      <c r="B83" s="82" t="s">
        <v>717</v>
      </c>
      <c r="C83" s="80">
        <f>C84+C85+C86+C87</f>
        <v>4303</v>
      </c>
      <c r="D83" s="80">
        <f>D84+D85+D86+D87+D88</f>
        <v>3958.1</v>
      </c>
      <c r="E83" s="84">
        <f>D83/C83</f>
        <v>0.9198466186381594</v>
      </c>
    </row>
    <row r="84" spans="1:5" s="85" customFormat="1" ht="63">
      <c r="A84" s="86" t="s">
        <v>718</v>
      </c>
      <c r="B84" s="87" t="s">
        <v>719</v>
      </c>
      <c r="C84" s="88">
        <v>612</v>
      </c>
      <c r="D84" s="89">
        <v>237.3</v>
      </c>
      <c r="E84" s="90">
        <f t="shared" si="2"/>
        <v>0.3877450980392157</v>
      </c>
    </row>
    <row r="85" spans="1:5" s="85" customFormat="1" ht="63">
      <c r="A85" s="86" t="s">
        <v>720</v>
      </c>
      <c r="B85" s="87" t="s">
        <v>721</v>
      </c>
      <c r="C85" s="88"/>
      <c r="D85" s="89">
        <v>0.4</v>
      </c>
      <c r="E85" s="90"/>
    </row>
    <row r="86" spans="1:5" s="85" customFormat="1" ht="47.25">
      <c r="A86" s="86" t="s">
        <v>722</v>
      </c>
      <c r="B86" s="87" t="s">
        <v>723</v>
      </c>
      <c r="C86" s="88">
        <v>2500</v>
      </c>
      <c r="D86" s="89">
        <v>3186.8</v>
      </c>
      <c r="E86" s="90">
        <f t="shared" si="2"/>
        <v>1.27472</v>
      </c>
    </row>
    <row r="87" spans="1:5" s="85" customFormat="1" ht="47.25">
      <c r="A87" s="86" t="s">
        <v>724</v>
      </c>
      <c r="B87" s="87" t="s">
        <v>725</v>
      </c>
      <c r="C87" s="88">
        <v>1191</v>
      </c>
      <c r="D87" s="89">
        <v>532.9</v>
      </c>
      <c r="E87" s="90">
        <f t="shared" si="2"/>
        <v>0.44743912678421494</v>
      </c>
    </row>
    <row r="88" spans="1:5" s="85" customFormat="1" ht="63">
      <c r="A88" s="86" t="s">
        <v>988</v>
      </c>
      <c r="B88" s="87" t="s">
        <v>989</v>
      </c>
      <c r="C88" s="88"/>
      <c r="D88" s="89">
        <v>0.7</v>
      </c>
      <c r="E88" s="90"/>
    </row>
    <row r="89" spans="1:5" s="85" customFormat="1" ht="15.75">
      <c r="A89" s="93" t="s">
        <v>726</v>
      </c>
      <c r="B89" s="82" t="s">
        <v>727</v>
      </c>
      <c r="C89" s="80">
        <f>C90+C91</f>
        <v>939</v>
      </c>
      <c r="D89" s="105">
        <f>D90+D91</f>
        <v>1427.9</v>
      </c>
      <c r="E89" s="84">
        <f>D89/C89</f>
        <v>1.520660276890309</v>
      </c>
    </row>
    <row r="90" spans="1:5" s="85" customFormat="1" ht="47.25">
      <c r="A90" s="86" t="s">
        <v>728</v>
      </c>
      <c r="B90" s="87" t="s">
        <v>729</v>
      </c>
      <c r="C90" s="88">
        <v>163</v>
      </c>
      <c r="D90" s="89">
        <v>221.5</v>
      </c>
      <c r="E90" s="90">
        <f>D90/C90</f>
        <v>1.3588957055214723</v>
      </c>
    </row>
    <row r="91" spans="1:5" s="85" customFormat="1" ht="33.75" customHeight="1">
      <c r="A91" s="86" t="s">
        <v>730</v>
      </c>
      <c r="B91" s="87" t="s">
        <v>731</v>
      </c>
      <c r="C91" s="88">
        <v>776</v>
      </c>
      <c r="D91" s="89">
        <v>1206.4</v>
      </c>
      <c r="E91" s="90">
        <f>D91/C91</f>
        <v>1.554639175257732</v>
      </c>
    </row>
    <row r="92" spans="1:5" s="85" customFormat="1" ht="31.5">
      <c r="A92" s="103" t="s">
        <v>732</v>
      </c>
      <c r="B92" s="82" t="s">
        <v>733</v>
      </c>
      <c r="C92" s="80">
        <f>C93+C94</f>
        <v>3800</v>
      </c>
      <c r="D92" s="80">
        <f>D93+D94+D95</f>
        <v>4323.700000000001</v>
      </c>
      <c r="E92" s="84">
        <f t="shared" si="2"/>
        <v>1.1378157894736844</v>
      </c>
    </row>
    <row r="93" spans="1:5" s="85" customFormat="1" ht="31.5">
      <c r="A93" s="86" t="s">
        <v>734</v>
      </c>
      <c r="B93" s="87" t="s">
        <v>735</v>
      </c>
      <c r="C93" s="88">
        <v>176</v>
      </c>
      <c r="D93" s="99">
        <v>358.9</v>
      </c>
      <c r="E93" s="90">
        <f t="shared" si="2"/>
        <v>2.0392045454545453</v>
      </c>
    </row>
    <row r="94" spans="1:5" ht="15.75">
      <c r="A94" s="86" t="s">
        <v>736</v>
      </c>
      <c r="B94" s="87" t="s">
        <v>737</v>
      </c>
      <c r="C94" s="88">
        <v>3624</v>
      </c>
      <c r="D94" s="99">
        <v>2147.9</v>
      </c>
      <c r="E94" s="90">
        <f t="shared" si="2"/>
        <v>0.592687637969095</v>
      </c>
    </row>
    <row r="95" spans="1:5" ht="31.5">
      <c r="A95" s="86" t="s">
        <v>837</v>
      </c>
      <c r="B95" s="87" t="s">
        <v>838</v>
      </c>
      <c r="C95" s="88"/>
      <c r="D95" s="99">
        <v>1816.9</v>
      </c>
      <c r="E95" s="90"/>
    </row>
    <row r="96" spans="1:5" s="85" customFormat="1" ht="15.75">
      <c r="A96" s="103" t="s">
        <v>738</v>
      </c>
      <c r="B96" s="82" t="s">
        <v>739</v>
      </c>
      <c r="C96" s="80">
        <f>C98+C99+C100+C101</f>
        <v>20203</v>
      </c>
      <c r="D96" s="80">
        <f>D97+D98+D99+D100+D101</f>
        <v>22967.5</v>
      </c>
      <c r="E96" s="84">
        <f t="shared" si="2"/>
        <v>1.1368361134484977</v>
      </c>
    </row>
    <row r="97" spans="1:5" s="85" customFormat="1" ht="78.75">
      <c r="A97" s="86" t="s">
        <v>1019</v>
      </c>
      <c r="B97" s="87" t="s">
        <v>1020</v>
      </c>
      <c r="C97" s="275"/>
      <c r="D97" s="88">
        <v>48.3</v>
      </c>
      <c r="E97" s="84"/>
    </row>
    <row r="98" spans="1:5" ht="78.75">
      <c r="A98" s="86" t="s">
        <v>740</v>
      </c>
      <c r="B98" s="87" t="s">
        <v>741</v>
      </c>
      <c r="C98" s="106"/>
      <c r="D98" s="89">
        <v>50.5</v>
      </c>
      <c r="E98" s="90"/>
    </row>
    <row r="99" spans="1:5" ht="78.75">
      <c r="A99" s="86" t="s">
        <v>742</v>
      </c>
      <c r="B99" s="87" t="s">
        <v>743</v>
      </c>
      <c r="C99" s="88">
        <v>14400</v>
      </c>
      <c r="D99" s="89">
        <v>15667.6</v>
      </c>
      <c r="E99" s="90">
        <f t="shared" si="2"/>
        <v>1.0880277777777778</v>
      </c>
    </row>
    <row r="100" spans="1:5" ht="47.25">
      <c r="A100" s="86" t="s">
        <v>744</v>
      </c>
      <c r="B100" s="87" t="s">
        <v>745</v>
      </c>
      <c r="C100" s="88">
        <v>4700</v>
      </c>
      <c r="D100" s="89">
        <v>6097.3</v>
      </c>
      <c r="E100" s="90">
        <f t="shared" si="2"/>
        <v>1.2972978723404256</v>
      </c>
    </row>
    <row r="101" spans="1:5" ht="47.25">
      <c r="A101" s="86" t="s">
        <v>746</v>
      </c>
      <c r="B101" s="87" t="s">
        <v>747</v>
      </c>
      <c r="C101" s="88">
        <v>1103</v>
      </c>
      <c r="D101" s="89">
        <v>1103.8</v>
      </c>
      <c r="E101" s="90">
        <f t="shared" si="2"/>
        <v>1.000725294650952</v>
      </c>
    </row>
    <row r="102" spans="1:5" s="85" customFormat="1" ht="15.75">
      <c r="A102" s="103" t="s">
        <v>748</v>
      </c>
      <c r="B102" s="82" t="s">
        <v>749</v>
      </c>
      <c r="C102" s="80">
        <f>C103+C104+C105+C106+C107+C108+C109+C110+C111+C112+C113+C114+C115+C116+C117+C118+C119+C120+C121+C122</f>
        <v>7243</v>
      </c>
      <c r="D102" s="80">
        <f>D103+D104+D105+D106+D107+D108+D109+D110+D111+D112+D113+D114+D115+D116+D117+D118+D119+D120+D121+D122+D123</f>
        <v>20853.3</v>
      </c>
      <c r="E102" s="84">
        <f>D102/C102</f>
        <v>2.879097059229601</v>
      </c>
    </row>
    <row r="103" spans="1:5" ht="94.5">
      <c r="A103" s="86" t="s">
        <v>750</v>
      </c>
      <c r="B103" s="107" t="s">
        <v>994</v>
      </c>
      <c r="C103" s="88">
        <v>200</v>
      </c>
      <c r="D103" s="99">
        <v>191.2</v>
      </c>
      <c r="E103" s="90">
        <f>D103/C103</f>
        <v>0.956</v>
      </c>
    </row>
    <row r="104" spans="1:5" ht="78.75">
      <c r="A104" s="86" t="s">
        <v>751</v>
      </c>
      <c r="B104" s="107" t="s">
        <v>752</v>
      </c>
      <c r="C104" s="88">
        <v>50</v>
      </c>
      <c r="D104" s="99">
        <v>44.9</v>
      </c>
      <c r="E104" s="90">
        <f>D104/C104</f>
        <v>0.898</v>
      </c>
    </row>
    <row r="105" spans="1:5" ht="81.75" customHeight="1">
      <c r="A105" s="86" t="s">
        <v>753</v>
      </c>
      <c r="B105" s="107" t="s">
        <v>754</v>
      </c>
      <c r="C105" s="88">
        <v>45</v>
      </c>
      <c r="D105" s="99">
        <v>234</v>
      </c>
      <c r="E105" s="90">
        <f t="shared" si="2"/>
        <v>5.2</v>
      </c>
    </row>
    <row r="106" spans="1:5" ht="78.75">
      <c r="A106" s="86" t="s">
        <v>755</v>
      </c>
      <c r="B106" s="107" t="s">
        <v>756</v>
      </c>
      <c r="C106" s="88">
        <v>30</v>
      </c>
      <c r="D106" s="99">
        <v>226</v>
      </c>
      <c r="E106" s="90">
        <f t="shared" si="2"/>
        <v>7.533333333333333</v>
      </c>
    </row>
    <row r="107" spans="1:5" ht="78.75">
      <c r="A107" s="86" t="s">
        <v>757</v>
      </c>
      <c r="B107" s="87" t="s">
        <v>758</v>
      </c>
      <c r="C107" s="88">
        <v>90</v>
      </c>
      <c r="D107" s="99">
        <v>598</v>
      </c>
      <c r="E107" s="90">
        <f t="shared" si="2"/>
        <v>6.644444444444445</v>
      </c>
    </row>
    <row r="108" spans="1:5" ht="78.75">
      <c r="A108" s="86" t="s">
        <v>834</v>
      </c>
      <c r="B108" s="107" t="s">
        <v>759</v>
      </c>
      <c r="C108" s="88"/>
      <c r="D108" s="99">
        <v>19.1</v>
      </c>
      <c r="E108" s="90"/>
    </row>
    <row r="109" spans="1:5" ht="47.25">
      <c r="A109" s="86" t="s">
        <v>1045</v>
      </c>
      <c r="B109" s="87" t="s">
        <v>1023</v>
      </c>
      <c r="C109" s="88"/>
      <c r="D109" s="99">
        <v>4</v>
      </c>
      <c r="E109" s="90"/>
    </row>
    <row r="110" spans="1:5" ht="31.5">
      <c r="A110" s="86" t="s">
        <v>1035</v>
      </c>
      <c r="B110" s="87" t="s">
        <v>1036</v>
      </c>
      <c r="C110" s="88"/>
      <c r="D110" s="99">
        <v>29</v>
      </c>
      <c r="E110" s="90"/>
    </row>
    <row r="111" spans="1:5" ht="63">
      <c r="A111" s="86" t="s">
        <v>760</v>
      </c>
      <c r="B111" s="107" t="s">
        <v>761</v>
      </c>
      <c r="C111" s="88">
        <v>220</v>
      </c>
      <c r="D111" s="99">
        <v>140</v>
      </c>
      <c r="E111" s="90">
        <f t="shared" si="2"/>
        <v>0.6363636363636364</v>
      </c>
    </row>
    <row r="112" spans="1:5" ht="51" customHeight="1">
      <c r="A112" s="86" t="s">
        <v>762</v>
      </c>
      <c r="B112" s="107" t="s">
        <v>763</v>
      </c>
      <c r="C112" s="88">
        <v>45</v>
      </c>
      <c r="D112" s="99">
        <v>106.5</v>
      </c>
      <c r="E112" s="90">
        <f t="shared" si="2"/>
        <v>2.3666666666666667</v>
      </c>
    </row>
    <row r="113" spans="1:5" ht="63">
      <c r="A113" s="86" t="s">
        <v>764</v>
      </c>
      <c r="B113" s="107" t="s">
        <v>765</v>
      </c>
      <c r="C113" s="88">
        <v>2400</v>
      </c>
      <c r="D113" s="99">
        <v>3497.3</v>
      </c>
      <c r="E113" s="90">
        <f t="shared" si="2"/>
        <v>1.4572083333333334</v>
      </c>
    </row>
    <row r="114" spans="1:5" ht="78.75">
      <c r="A114" s="86" t="s">
        <v>995</v>
      </c>
      <c r="B114" s="87" t="s">
        <v>996</v>
      </c>
      <c r="C114" s="88"/>
      <c r="D114" s="99">
        <v>62.5</v>
      </c>
      <c r="E114" s="90"/>
    </row>
    <row r="115" spans="1:5" ht="63">
      <c r="A115" s="86" t="s">
        <v>766</v>
      </c>
      <c r="B115" s="87" t="s">
        <v>767</v>
      </c>
      <c r="C115" s="88">
        <v>100</v>
      </c>
      <c r="D115" s="99">
        <v>175.9</v>
      </c>
      <c r="E115" s="90">
        <f aca="true" t="shared" si="3" ref="E115:E120">D115/C115</f>
        <v>1.7590000000000001</v>
      </c>
    </row>
    <row r="116" spans="1:5" ht="47.25">
      <c r="A116" s="86" t="s">
        <v>768</v>
      </c>
      <c r="B116" s="87" t="s">
        <v>769</v>
      </c>
      <c r="C116" s="88">
        <v>10</v>
      </c>
      <c r="D116" s="99">
        <v>118.1</v>
      </c>
      <c r="E116" s="90">
        <f t="shared" si="3"/>
        <v>11.809999999999999</v>
      </c>
    </row>
    <row r="117" spans="1:5" ht="94.5">
      <c r="A117" s="86" t="s">
        <v>770</v>
      </c>
      <c r="B117" s="107" t="s">
        <v>771</v>
      </c>
      <c r="C117" s="88">
        <v>200</v>
      </c>
      <c r="D117" s="99">
        <v>246.8</v>
      </c>
      <c r="E117" s="90">
        <f t="shared" si="3"/>
        <v>1.234</v>
      </c>
    </row>
    <row r="118" spans="1:5" ht="63">
      <c r="A118" s="86" t="s">
        <v>772</v>
      </c>
      <c r="B118" s="107" t="s">
        <v>773</v>
      </c>
      <c r="C118" s="88">
        <v>200</v>
      </c>
      <c r="D118" s="99">
        <v>713</v>
      </c>
      <c r="E118" s="90">
        <f t="shared" si="3"/>
        <v>3.565</v>
      </c>
    </row>
    <row r="119" spans="1:5" ht="31.5">
      <c r="A119" s="86" t="s">
        <v>774</v>
      </c>
      <c r="B119" s="107" t="s">
        <v>775</v>
      </c>
      <c r="C119" s="88">
        <v>2153</v>
      </c>
      <c r="D119" s="99">
        <v>1970.4</v>
      </c>
      <c r="E119" s="90">
        <f t="shared" si="3"/>
        <v>0.9151881096144915</v>
      </c>
    </row>
    <row r="120" spans="1:5" ht="63">
      <c r="A120" s="86" t="s">
        <v>776</v>
      </c>
      <c r="B120" s="87" t="s">
        <v>777</v>
      </c>
      <c r="C120" s="88">
        <v>1500</v>
      </c>
      <c r="D120" s="99">
        <v>616.7</v>
      </c>
      <c r="E120" s="90">
        <f t="shared" si="3"/>
        <v>0.41113333333333335</v>
      </c>
    </row>
    <row r="121" spans="1:5" ht="63">
      <c r="A121" s="86" t="s">
        <v>778</v>
      </c>
      <c r="B121" s="87" t="s">
        <v>779</v>
      </c>
      <c r="C121" s="88"/>
      <c r="D121" s="99">
        <v>9507.1</v>
      </c>
      <c r="E121" s="90"/>
    </row>
    <row r="122" spans="1:5" ht="63">
      <c r="A122" s="86" t="s">
        <v>780</v>
      </c>
      <c r="B122" s="107" t="s">
        <v>781</v>
      </c>
      <c r="C122" s="88"/>
      <c r="D122" s="99">
        <v>2352.5</v>
      </c>
      <c r="E122" s="90"/>
    </row>
    <row r="123" spans="1:5" ht="47.25">
      <c r="A123" s="86" t="s">
        <v>782</v>
      </c>
      <c r="B123" s="87" t="s">
        <v>825</v>
      </c>
      <c r="C123" s="88"/>
      <c r="D123" s="99">
        <v>0.3</v>
      </c>
      <c r="E123" s="90"/>
    </row>
    <row r="124" spans="1:5" s="85" customFormat="1" ht="15.75">
      <c r="A124" s="103" t="s">
        <v>783</v>
      </c>
      <c r="B124" s="82" t="s">
        <v>784</v>
      </c>
      <c r="C124" s="80">
        <f>C128</f>
        <v>330</v>
      </c>
      <c r="D124" s="101">
        <f>D125+D127</f>
        <v>302.2</v>
      </c>
      <c r="E124" s="84">
        <f>D124/C124</f>
        <v>0.9157575757575758</v>
      </c>
    </row>
    <row r="125" spans="1:5" s="85" customFormat="1" ht="15.75">
      <c r="A125" s="103" t="s">
        <v>1046</v>
      </c>
      <c r="B125" s="82" t="s">
        <v>1047</v>
      </c>
      <c r="C125" s="80"/>
      <c r="D125" s="101">
        <f>D126</f>
        <v>83.5</v>
      </c>
      <c r="E125" s="84"/>
    </row>
    <row r="126" spans="1:5" s="85" customFormat="1" ht="15.75">
      <c r="A126" s="110" t="s">
        <v>997</v>
      </c>
      <c r="B126" s="111" t="s">
        <v>998</v>
      </c>
      <c r="C126" s="88"/>
      <c r="D126" s="99">
        <v>83.5</v>
      </c>
      <c r="E126" s="84"/>
    </row>
    <row r="127" spans="1:5" s="85" customFormat="1" ht="15.75">
      <c r="A127" s="103" t="s">
        <v>1048</v>
      </c>
      <c r="B127" s="82" t="s">
        <v>784</v>
      </c>
      <c r="C127" s="80">
        <v>330</v>
      </c>
      <c r="D127" s="101">
        <f>D128</f>
        <v>218.7</v>
      </c>
      <c r="E127" s="84">
        <f>D127/C127</f>
        <v>0.6627272727272727</v>
      </c>
    </row>
    <row r="128" spans="1:5" ht="15.75">
      <c r="A128" s="86" t="s">
        <v>785</v>
      </c>
      <c r="B128" s="87" t="s">
        <v>786</v>
      </c>
      <c r="C128" s="88">
        <v>330</v>
      </c>
      <c r="D128" s="99">
        <v>218.7</v>
      </c>
      <c r="E128" s="90">
        <f>D128/C128</f>
        <v>0.6627272727272727</v>
      </c>
    </row>
    <row r="129" spans="1:5" s="85" customFormat="1" ht="15.75">
      <c r="A129" s="103" t="s">
        <v>787</v>
      </c>
      <c r="B129" s="82" t="s">
        <v>788</v>
      </c>
      <c r="C129" s="80">
        <f>C130+C151</f>
        <v>1087723.4</v>
      </c>
      <c r="D129" s="80">
        <f>D130+D151+D153+D156</f>
        <v>1013273.6</v>
      </c>
      <c r="E129" s="84">
        <f t="shared" si="2"/>
        <v>0.931554474234902</v>
      </c>
    </row>
    <row r="130" spans="1:6" s="85" customFormat="1" ht="31.5">
      <c r="A130" s="103" t="s">
        <v>789</v>
      </c>
      <c r="B130" s="82" t="s">
        <v>790</v>
      </c>
      <c r="C130" s="80">
        <f>C131+C133+C141+C149</f>
        <v>1087449.4</v>
      </c>
      <c r="D130" s="80">
        <f>D131+D133+D141+D149</f>
        <v>1035564.1</v>
      </c>
      <c r="E130" s="84">
        <f t="shared" si="2"/>
        <v>0.9522871592921933</v>
      </c>
      <c r="F130" s="272"/>
    </row>
    <row r="131" spans="1:5" s="85" customFormat="1" ht="15.75">
      <c r="A131" s="108" t="s">
        <v>1049</v>
      </c>
      <c r="B131" s="104" t="s">
        <v>1050</v>
      </c>
      <c r="C131" s="95">
        <f>C132</f>
        <v>40645.1</v>
      </c>
      <c r="D131" s="95">
        <f>D132</f>
        <v>40645.1</v>
      </c>
      <c r="E131" s="84">
        <f t="shared" si="2"/>
        <v>1</v>
      </c>
    </row>
    <row r="132" spans="1:5" ht="31.5">
      <c r="A132" s="86" t="s">
        <v>1032</v>
      </c>
      <c r="B132" s="87" t="s">
        <v>791</v>
      </c>
      <c r="C132" s="97">
        <v>40645.1</v>
      </c>
      <c r="D132" s="89">
        <v>40645.1</v>
      </c>
      <c r="E132" s="90">
        <f t="shared" si="2"/>
        <v>1</v>
      </c>
    </row>
    <row r="133" spans="1:5" ht="31.5">
      <c r="A133" s="108" t="s">
        <v>1051</v>
      </c>
      <c r="B133" s="104" t="s">
        <v>1052</v>
      </c>
      <c r="C133" s="95">
        <f>C134+C135+C136+C137+C138+C139+C140</f>
        <v>174609.7</v>
      </c>
      <c r="D133" s="95">
        <f>D134+D135+D136+D137+D138+D139+D140</f>
        <v>124034.4</v>
      </c>
      <c r="E133" s="84">
        <f aca="true" t="shared" si="4" ref="E133:E152">D133/C133</f>
        <v>0.7103522885612883</v>
      </c>
    </row>
    <row r="134" spans="1:5" ht="31.5">
      <c r="A134" s="276" t="s">
        <v>1053</v>
      </c>
      <c r="B134" s="277" t="s">
        <v>792</v>
      </c>
      <c r="C134" s="97">
        <v>8570.5</v>
      </c>
      <c r="D134" s="97">
        <v>0</v>
      </c>
      <c r="E134" s="90">
        <f t="shared" si="4"/>
        <v>0</v>
      </c>
    </row>
    <row r="135" spans="1:5" ht="94.5">
      <c r="A135" s="86" t="s">
        <v>999</v>
      </c>
      <c r="B135" s="87" t="s">
        <v>1000</v>
      </c>
      <c r="C135" s="97">
        <v>20668.7</v>
      </c>
      <c r="D135" s="89">
        <v>20668.7</v>
      </c>
      <c r="E135" s="90">
        <f t="shared" si="4"/>
        <v>1</v>
      </c>
    </row>
    <row r="136" spans="1:5" ht="78.75">
      <c r="A136" s="86" t="s">
        <v>1001</v>
      </c>
      <c r="B136" s="87" t="s">
        <v>1002</v>
      </c>
      <c r="C136" s="97">
        <v>20338</v>
      </c>
      <c r="D136" s="109">
        <v>12655.4</v>
      </c>
      <c r="E136" s="90">
        <f t="shared" si="4"/>
        <v>0.6222539089389321</v>
      </c>
    </row>
    <row r="137" spans="1:5" ht="47.25">
      <c r="A137" s="86" t="s">
        <v>1003</v>
      </c>
      <c r="B137" s="87" t="s">
        <v>1004</v>
      </c>
      <c r="C137" s="97">
        <v>288.4</v>
      </c>
      <c r="D137" s="109">
        <v>288.4</v>
      </c>
      <c r="E137" s="90">
        <f t="shared" si="4"/>
        <v>1</v>
      </c>
    </row>
    <row r="138" spans="1:7" ht="15.75">
      <c r="A138" s="86" t="s">
        <v>1028</v>
      </c>
      <c r="B138" s="87" t="s">
        <v>1029</v>
      </c>
      <c r="C138" s="89">
        <v>310.7</v>
      </c>
      <c r="D138" s="109">
        <v>310.7</v>
      </c>
      <c r="E138" s="90">
        <f t="shared" si="4"/>
        <v>1</v>
      </c>
      <c r="G138" s="278"/>
    </row>
    <row r="139" spans="1:7" ht="47.25">
      <c r="A139" s="86" t="s">
        <v>1005</v>
      </c>
      <c r="B139" s="87" t="s">
        <v>1006</v>
      </c>
      <c r="C139" s="97">
        <v>39508.2</v>
      </c>
      <c r="D139" s="109">
        <v>39508.2</v>
      </c>
      <c r="E139" s="90">
        <f t="shared" si="4"/>
        <v>1</v>
      </c>
      <c r="G139" s="278"/>
    </row>
    <row r="140" spans="1:5" ht="15.75">
      <c r="A140" s="86" t="s">
        <v>1024</v>
      </c>
      <c r="B140" s="87" t="s">
        <v>793</v>
      </c>
      <c r="C140" s="97">
        <v>84925.2</v>
      </c>
      <c r="D140" s="109">
        <v>50603</v>
      </c>
      <c r="E140" s="90">
        <f t="shared" si="4"/>
        <v>0.595853763076213</v>
      </c>
    </row>
    <row r="141" spans="1:5" s="85" customFormat="1" ht="15.75">
      <c r="A141" s="108" t="s">
        <v>1054</v>
      </c>
      <c r="B141" s="104" t="s">
        <v>1055</v>
      </c>
      <c r="C141" s="95">
        <f>C142+C143+C144+C145+C146+C147+C148</f>
        <v>855917.7999999998</v>
      </c>
      <c r="D141" s="95">
        <f>D142+D143+D144+D145+D146+D147+D148</f>
        <v>854607.7999999999</v>
      </c>
      <c r="E141" s="84">
        <f t="shared" si="4"/>
        <v>0.9984694791953154</v>
      </c>
    </row>
    <row r="142" spans="1:5" ht="31.5">
      <c r="A142" s="86" t="s">
        <v>1025</v>
      </c>
      <c r="B142" s="87" t="s">
        <v>795</v>
      </c>
      <c r="C142" s="88">
        <v>13910.7</v>
      </c>
      <c r="D142" s="99">
        <v>13910.7</v>
      </c>
      <c r="E142" s="90">
        <f t="shared" si="4"/>
        <v>1</v>
      </c>
    </row>
    <row r="143" spans="1:5" ht="31.5">
      <c r="A143" s="86" t="s">
        <v>1008</v>
      </c>
      <c r="B143" s="87" t="s">
        <v>796</v>
      </c>
      <c r="C143" s="88">
        <v>804329.7</v>
      </c>
      <c r="D143" s="99">
        <v>804329.7</v>
      </c>
      <c r="E143" s="90">
        <f t="shared" si="4"/>
        <v>1</v>
      </c>
    </row>
    <row r="144" spans="1:5" ht="63">
      <c r="A144" s="86" t="s">
        <v>1026</v>
      </c>
      <c r="B144" s="87" t="s">
        <v>1027</v>
      </c>
      <c r="C144" s="88">
        <v>25119.3</v>
      </c>
      <c r="D144" s="99">
        <v>25119.3</v>
      </c>
      <c r="E144" s="90">
        <f t="shared" si="4"/>
        <v>1</v>
      </c>
    </row>
    <row r="145" spans="1:5" ht="85.5" customHeight="1">
      <c r="A145" s="86" t="s">
        <v>1009</v>
      </c>
      <c r="B145" s="87" t="s">
        <v>1010</v>
      </c>
      <c r="C145" s="88">
        <v>1210.7</v>
      </c>
      <c r="D145" s="99">
        <v>1210.7</v>
      </c>
      <c r="E145" s="90">
        <f t="shared" si="4"/>
        <v>1</v>
      </c>
    </row>
    <row r="146" spans="1:5" ht="78.75">
      <c r="A146" s="86" t="s">
        <v>1011</v>
      </c>
      <c r="B146" s="87" t="s">
        <v>1012</v>
      </c>
      <c r="C146" s="88">
        <v>2613.6</v>
      </c>
      <c r="D146" s="99">
        <v>1952.4</v>
      </c>
      <c r="E146" s="90">
        <f t="shared" si="4"/>
        <v>0.7470156106519743</v>
      </c>
    </row>
    <row r="147" spans="1:5" ht="31.5">
      <c r="A147" s="86" t="s">
        <v>1056</v>
      </c>
      <c r="B147" s="87" t="s">
        <v>794</v>
      </c>
      <c r="C147" s="88">
        <v>3775.2</v>
      </c>
      <c r="D147" s="99">
        <v>3775.2</v>
      </c>
      <c r="E147" s="90">
        <f t="shared" si="4"/>
        <v>1</v>
      </c>
    </row>
    <row r="148" spans="1:5" ht="15.75">
      <c r="A148" s="86" t="s">
        <v>1014</v>
      </c>
      <c r="B148" s="87" t="s">
        <v>1015</v>
      </c>
      <c r="C148" s="88">
        <v>4958.6</v>
      </c>
      <c r="D148" s="99">
        <v>4309.8</v>
      </c>
      <c r="E148" s="90">
        <f t="shared" si="4"/>
        <v>0.8691566167869963</v>
      </c>
    </row>
    <row r="149" spans="1:5" s="85" customFormat="1" ht="15.75">
      <c r="A149" s="81" t="s">
        <v>797</v>
      </c>
      <c r="B149" s="104" t="s">
        <v>798</v>
      </c>
      <c r="C149" s="95">
        <f>C150</f>
        <v>16276.8</v>
      </c>
      <c r="D149" s="95">
        <f>D150</f>
        <v>16276.8</v>
      </c>
      <c r="E149" s="84">
        <f t="shared" si="4"/>
        <v>1</v>
      </c>
    </row>
    <row r="150" spans="1:5" ht="31.5">
      <c r="A150" s="86" t="s">
        <v>1016</v>
      </c>
      <c r="B150" s="87" t="s">
        <v>799</v>
      </c>
      <c r="C150" s="97">
        <v>16276.8</v>
      </c>
      <c r="D150" s="109">
        <v>16276.8</v>
      </c>
      <c r="E150" s="90">
        <f t="shared" si="4"/>
        <v>1</v>
      </c>
    </row>
    <row r="151" spans="1:5" ht="15.75">
      <c r="A151" s="93" t="s">
        <v>800</v>
      </c>
      <c r="B151" s="100" t="s">
        <v>1057</v>
      </c>
      <c r="C151" s="80">
        <v>274</v>
      </c>
      <c r="D151" s="101">
        <f>D152</f>
        <v>2627.1</v>
      </c>
      <c r="E151" s="84">
        <f t="shared" si="4"/>
        <v>9.587956204379562</v>
      </c>
    </row>
    <row r="152" spans="1:5" ht="15.75">
      <c r="A152" s="86" t="s">
        <v>802</v>
      </c>
      <c r="B152" s="87" t="s">
        <v>801</v>
      </c>
      <c r="C152" s="88">
        <v>274</v>
      </c>
      <c r="D152" s="99">
        <v>2627.1</v>
      </c>
      <c r="E152" s="90">
        <f t="shared" si="4"/>
        <v>9.587956204379562</v>
      </c>
    </row>
    <row r="153" spans="1:5" ht="67.5" customHeight="1">
      <c r="A153" s="93" t="s">
        <v>803</v>
      </c>
      <c r="B153" s="100" t="s">
        <v>804</v>
      </c>
      <c r="C153" s="80"/>
      <c r="D153" s="101">
        <f>D154+D155</f>
        <v>1048.3</v>
      </c>
      <c r="E153" s="84"/>
    </row>
    <row r="154" spans="1:5" ht="31.5">
      <c r="A154" s="86" t="s">
        <v>805</v>
      </c>
      <c r="B154" s="87" t="s">
        <v>806</v>
      </c>
      <c r="C154" s="80"/>
      <c r="D154" s="99">
        <v>164</v>
      </c>
      <c r="E154" s="84"/>
    </row>
    <row r="155" spans="1:5" ht="31.5">
      <c r="A155" s="86" t="s">
        <v>807</v>
      </c>
      <c r="B155" s="87" t="s">
        <v>808</v>
      </c>
      <c r="C155" s="80"/>
      <c r="D155" s="99">
        <v>884.3</v>
      </c>
      <c r="E155" s="84"/>
    </row>
    <row r="156" spans="1:5" s="85" customFormat="1" ht="31.5">
      <c r="A156" s="103" t="s">
        <v>809</v>
      </c>
      <c r="B156" s="82" t="s">
        <v>810</v>
      </c>
      <c r="C156" s="80"/>
      <c r="D156" s="80">
        <f>D157+D158</f>
        <v>-25965.899999999998</v>
      </c>
      <c r="E156" s="84"/>
    </row>
    <row r="157" spans="1:5" s="85" customFormat="1" ht="47.25">
      <c r="A157" s="279" t="s">
        <v>1030</v>
      </c>
      <c r="B157" s="280" t="s">
        <v>1058</v>
      </c>
      <c r="C157" s="80"/>
      <c r="D157" s="109">
        <v>-2516.1</v>
      </c>
      <c r="E157" s="84"/>
    </row>
    <row r="158" spans="1:5" ht="47.25">
      <c r="A158" s="281" t="s">
        <v>1017</v>
      </c>
      <c r="B158" s="280" t="s">
        <v>1018</v>
      </c>
      <c r="C158" s="88"/>
      <c r="D158" s="99">
        <v>-23449.8</v>
      </c>
      <c r="E158" s="84"/>
    </row>
    <row r="159" spans="1:5" s="85" customFormat="1" ht="20.25">
      <c r="A159" s="103"/>
      <c r="B159" s="112" t="s">
        <v>811</v>
      </c>
      <c r="C159" s="113">
        <f>C129+C12</f>
        <v>2223209.4</v>
      </c>
      <c r="D159" s="114">
        <f>D12+D129</f>
        <v>2197335.6</v>
      </c>
      <c r="E159" s="115">
        <f>D159/C159</f>
        <v>0.9883619599665242</v>
      </c>
    </row>
    <row r="163" ht="15.75">
      <c r="D163" s="78"/>
    </row>
  </sheetData>
  <sheetProtection/>
  <mergeCells count="3">
    <mergeCell ref="A6:E6"/>
    <mergeCell ref="A7:E7"/>
    <mergeCell ref="A8:E8"/>
  </mergeCells>
  <printOptions/>
  <pageMargins left="0.7086614173228347" right="0.3937007874015748" top="0.35433070866141736" bottom="0.1968503937007874" header="0.31496062992125984" footer="0.1968503937007874"/>
  <pageSetup fitToHeight="15"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J1018"/>
  <sheetViews>
    <sheetView view="pageBreakPreview" zoomScale="80" zoomScaleSheetLayoutView="80" zoomScalePageLayoutView="0" workbookViewId="0" topLeftCell="A1">
      <selection activeCell="E4" sqref="E4"/>
    </sheetView>
  </sheetViews>
  <sheetFormatPr defaultColWidth="40.75390625" defaultRowHeight="12.75"/>
  <cols>
    <col min="1" max="1" width="15.75390625" style="4" customWidth="1"/>
    <col min="2" max="2" width="15.00390625" style="4" customWidth="1"/>
    <col min="3" max="3" width="18.625" style="4" customWidth="1"/>
    <col min="4" max="4" width="12.875" style="4" customWidth="1"/>
    <col min="5" max="5" width="163.75390625" style="5" customWidth="1"/>
    <col min="6" max="6" width="19.125" style="67" customWidth="1"/>
    <col min="7" max="7" width="18.75390625" style="67" customWidth="1"/>
    <col min="8" max="8" width="16.125" style="4" customWidth="1"/>
    <col min="9" max="9" width="16.375" style="4" customWidth="1"/>
    <col min="10" max="10" width="15.125" style="4" customWidth="1"/>
    <col min="11" max="16384" width="40.75390625" style="4" customWidth="1"/>
  </cols>
  <sheetData>
    <row r="1" ht="18.75">
      <c r="G1" s="137" t="s">
        <v>522</v>
      </c>
    </row>
    <row r="2" spans="7:8" ht="18.75">
      <c r="G2" s="31" t="s">
        <v>526</v>
      </c>
      <c r="H2" s="137"/>
    </row>
    <row r="3" spans="7:8" ht="18.75">
      <c r="G3" s="31" t="s">
        <v>527</v>
      </c>
      <c r="H3" s="137"/>
    </row>
    <row r="4" ht="18.75">
      <c r="G4" s="31" t="s">
        <v>1066</v>
      </c>
    </row>
    <row r="6" spans="1:8" ht="18.75">
      <c r="A6" s="296" t="s">
        <v>846</v>
      </c>
      <c r="B6" s="296"/>
      <c r="C6" s="296"/>
      <c r="D6" s="296"/>
      <c r="E6" s="296"/>
      <c r="F6" s="296"/>
      <c r="G6" s="296"/>
      <c r="H6" s="296"/>
    </row>
    <row r="7" ht="18.75">
      <c r="G7" s="68" t="s">
        <v>1</v>
      </c>
    </row>
    <row r="8" spans="1:8" s="6" customFormat="1" ht="17.25" customHeight="1">
      <c r="A8" s="297" t="s">
        <v>5</v>
      </c>
      <c r="B8" s="301" t="s">
        <v>459</v>
      </c>
      <c r="C8" s="302"/>
      <c r="D8" s="303"/>
      <c r="E8" s="299" t="s">
        <v>6</v>
      </c>
      <c r="F8" s="294" t="s">
        <v>523</v>
      </c>
      <c r="G8" s="294" t="s">
        <v>563</v>
      </c>
      <c r="H8" s="304" t="s">
        <v>524</v>
      </c>
    </row>
    <row r="9" spans="1:8" s="6" customFormat="1" ht="58.5" customHeight="1">
      <c r="A9" s="298"/>
      <c r="B9" s="21" t="s">
        <v>7</v>
      </c>
      <c r="C9" s="20" t="s">
        <v>8</v>
      </c>
      <c r="D9" s="20" t="s">
        <v>9</v>
      </c>
      <c r="E9" s="300"/>
      <c r="F9" s="295"/>
      <c r="G9" s="295"/>
      <c r="H9" s="304"/>
    </row>
    <row r="10" spans="1:8" s="7" customFormat="1" ht="18.75" customHeight="1">
      <c r="A10" s="2">
        <v>1</v>
      </c>
      <c r="B10" s="2">
        <v>2</v>
      </c>
      <c r="C10" s="1" t="s">
        <v>3</v>
      </c>
      <c r="D10" s="1" t="s">
        <v>2</v>
      </c>
      <c r="E10" s="3">
        <v>5</v>
      </c>
      <c r="F10" s="69" t="s">
        <v>4</v>
      </c>
      <c r="G10" s="69" t="s">
        <v>0</v>
      </c>
      <c r="H10" s="1" t="s">
        <v>455</v>
      </c>
    </row>
    <row r="11" spans="1:8" ht="18.75">
      <c r="A11" s="138" t="s">
        <v>368</v>
      </c>
      <c r="B11" s="138" t="s">
        <v>847</v>
      </c>
      <c r="C11" s="138" t="s">
        <v>847</v>
      </c>
      <c r="D11" s="138" t="s">
        <v>847</v>
      </c>
      <c r="E11" s="139" t="s">
        <v>10</v>
      </c>
      <c r="F11" s="140">
        <f>F13+F21</f>
        <v>5542.1</v>
      </c>
      <c r="G11" s="140">
        <f>G13+G21</f>
        <v>5431.500000000001</v>
      </c>
      <c r="H11" s="141">
        <f aca="true" t="shared" si="0" ref="H11:H23">G11/F11</f>
        <v>0.9800436657584671</v>
      </c>
    </row>
    <row r="12" spans="1:8" ht="18.75">
      <c r="A12" s="142"/>
      <c r="B12" s="143" t="s">
        <v>369</v>
      </c>
      <c r="C12" s="143"/>
      <c r="D12" s="143"/>
      <c r="E12" s="144" t="s">
        <v>370</v>
      </c>
      <c r="F12" s="145">
        <f>F13+F20</f>
        <v>5542.1</v>
      </c>
      <c r="G12" s="145">
        <f>G13+G20</f>
        <v>5431.500000000001</v>
      </c>
      <c r="H12" s="146">
        <f t="shared" si="0"/>
        <v>0.9800436657584671</v>
      </c>
    </row>
    <row r="13" spans="1:8" ht="18.75">
      <c r="A13" s="142"/>
      <c r="B13" s="142" t="s">
        <v>371</v>
      </c>
      <c r="C13" s="142" t="s">
        <v>337</v>
      </c>
      <c r="D13" s="142" t="s">
        <v>847</v>
      </c>
      <c r="E13" s="147" t="s">
        <v>338</v>
      </c>
      <c r="F13" s="145">
        <f>F14+F16</f>
        <v>5474.1</v>
      </c>
      <c r="G13" s="145">
        <f>G14+G16</f>
        <v>5363.800000000001</v>
      </c>
      <c r="H13" s="146">
        <f t="shared" si="0"/>
        <v>0.9798505690433131</v>
      </c>
    </row>
    <row r="14" spans="1:8" ht="18.75">
      <c r="A14" s="142"/>
      <c r="B14" s="142"/>
      <c r="C14" s="148" t="s">
        <v>343</v>
      </c>
      <c r="D14" s="148" t="s">
        <v>847</v>
      </c>
      <c r="E14" s="149" t="s">
        <v>344</v>
      </c>
      <c r="F14" s="150">
        <f>F15</f>
        <v>1296.8</v>
      </c>
      <c r="G14" s="150">
        <f>G15</f>
        <v>1247.9</v>
      </c>
      <c r="H14" s="151">
        <f t="shared" si="0"/>
        <v>0.9622917951881556</v>
      </c>
    </row>
    <row r="15" spans="1:8" ht="37.5">
      <c r="A15" s="148"/>
      <c r="B15" s="148"/>
      <c r="C15" s="148"/>
      <c r="D15" s="148" t="s">
        <v>46</v>
      </c>
      <c r="E15" s="152" t="s">
        <v>47</v>
      </c>
      <c r="F15" s="153">
        <v>1296.8</v>
      </c>
      <c r="G15" s="154">
        <v>1247.9</v>
      </c>
      <c r="H15" s="151">
        <f t="shared" si="0"/>
        <v>0.9622917951881556</v>
      </c>
    </row>
    <row r="16" spans="1:8" ht="18.75">
      <c r="A16" s="142"/>
      <c r="B16" s="142"/>
      <c r="C16" s="148" t="s">
        <v>367</v>
      </c>
      <c r="D16" s="148" t="s">
        <v>847</v>
      </c>
      <c r="E16" s="149" t="s">
        <v>45</v>
      </c>
      <c r="F16" s="155">
        <f>SUM(F17:F19)</f>
        <v>4177.3</v>
      </c>
      <c r="G16" s="155">
        <f>SUM(G17:G19)</f>
        <v>4115.900000000001</v>
      </c>
      <c r="H16" s="151">
        <f t="shared" si="0"/>
        <v>0.985301510545089</v>
      </c>
    </row>
    <row r="17" spans="1:8" ht="37.5">
      <c r="A17" s="148"/>
      <c r="B17" s="148"/>
      <c r="C17" s="148"/>
      <c r="D17" s="148" t="s">
        <v>46</v>
      </c>
      <c r="E17" s="152" t="s">
        <v>47</v>
      </c>
      <c r="F17" s="155">
        <v>3477.3</v>
      </c>
      <c r="G17" s="150">
        <v>3471.9</v>
      </c>
      <c r="H17" s="151">
        <f t="shared" si="0"/>
        <v>0.9984470710033646</v>
      </c>
    </row>
    <row r="18" spans="1:8" ht="18.75">
      <c r="A18" s="148"/>
      <c r="B18" s="148"/>
      <c r="C18" s="148"/>
      <c r="D18" s="148" t="s">
        <v>27</v>
      </c>
      <c r="E18" s="152" t="s">
        <v>28</v>
      </c>
      <c r="F18" s="155">
        <v>674.8</v>
      </c>
      <c r="G18" s="150">
        <v>619.2</v>
      </c>
      <c r="H18" s="151">
        <f t="shared" si="0"/>
        <v>0.9176052163604033</v>
      </c>
    </row>
    <row r="19" spans="1:8" ht="18.75">
      <c r="A19" s="148"/>
      <c r="B19" s="148"/>
      <c r="C19" s="148"/>
      <c r="D19" s="148" t="s">
        <v>67</v>
      </c>
      <c r="E19" s="152" t="s">
        <v>68</v>
      </c>
      <c r="F19" s="150">
        <v>25.2</v>
      </c>
      <c r="G19" s="150">
        <v>24.8</v>
      </c>
      <c r="H19" s="151">
        <f t="shared" si="0"/>
        <v>0.9841269841269842</v>
      </c>
    </row>
    <row r="20" spans="1:8" ht="18.75">
      <c r="A20" s="148"/>
      <c r="B20" s="156" t="s">
        <v>373</v>
      </c>
      <c r="C20" s="143"/>
      <c r="D20" s="143"/>
      <c r="E20" s="144" t="s">
        <v>374</v>
      </c>
      <c r="F20" s="145">
        <f aca="true" t="shared" si="1" ref="F20:G22">F21</f>
        <v>68</v>
      </c>
      <c r="G20" s="145">
        <f t="shared" si="1"/>
        <v>67.7</v>
      </c>
      <c r="H20" s="146">
        <f t="shared" si="0"/>
        <v>0.9955882352941177</v>
      </c>
    </row>
    <row r="21" spans="1:8" ht="18.75">
      <c r="A21" s="142"/>
      <c r="B21" s="142"/>
      <c r="C21" s="142" t="s">
        <v>351</v>
      </c>
      <c r="D21" s="142" t="s">
        <v>847</v>
      </c>
      <c r="E21" s="147" t="s">
        <v>352</v>
      </c>
      <c r="F21" s="145">
        <f t="shared" si="1"/>
        <v>68</v>
      </c>
      <c r="G21" s="145">
        <f t="shared" si="1"/>
        <v>67.7</v>
      </c>
      <c r="H21" s="146">
        <f t="shared" si="0"/>
        <v>0.9955882352941177</v>
      </c>
    </row>
    <row r="22" spans="1:8" ht="37.5">
      <c r="A22" s="142"/>
      <c r="B22" s="148"/>
      <c r="C22" s="148" t="s">
        <v>353</v>
      </c>
      <c r="D22" s="148" t="s">
        <v>847</v>
      </c>
      <c r="E22" s="149" t="s">
        <v>578</v>
      </c>
      <c r="F22" s="150">
        <f t="shared" si="1"/>
        <v>68</v>
      </c>
      <c r="G22" s="150">
        <f t="shared" si="1"/>
        <v>67.7</v>
      </c>
      <c r="H22" s="151">
        <f t="shared" si="0"/>
        <v>0.9955882352941177</v>
      </c>
    </row>
    <row r="23" spans="1:8" ht="18.75">
      <c r="A23" s="148"/>
      <c r="B23" s="148"/>
      <c r="C23" s="148"/>
      <c r="D23" s="148" t="s">
        <v>27</v>
      </c>
      <c r="E23" s="152" t="s">
        <v>28</v>
      </c>
      <c r="F23" s="150">
        <v>68</v>
      </c>
      <c r="G23" s="150">
        <v>67.7</v>
      </c>
      <c r="H23" s="151">
        <f t="shared" si="0"/>
        <v>0.9955882352941177</v>
      </c>
    </row>
    <row r="24" spans="1:8" ht="18.75">
      <c r="A24" s="173"/>
      <c r="B24" s="173"/>
      <c r="C24" s="173"/>
      <c r="D24" s="173"/>
      <c r="E24" s="174"/>
      <c r="F24" s="150"/>
      <c r="G24" s="271"/>
      <c r="H24" s="151"/>
    </row>
    <row r="25" spans="1:8" ht="18.75">
      <c r="A25" s="138" t="s">
        <v>375</v>
      </c>
      <c r="B25" s="138" t="s">
        <v>847</v>
      </c>
      <c r="C25" s="138" t="s">
        <v>847</v>
      </c>
      <c r="D25" s="138" t="s">
        <v>847</v>
      </c>
      <c r="E25" s="139" t="s">
        <v>11</v>
      </c>
      <c r="F25" s="140">
        <f>F28+F45</f>
        <v>12108.900000000001</v>
      </c>
      <c r="G25" s="140">
        <f>G28+G45</f>
        <v>11765</v>
      </c>
      <c r="H25" s="141">
        <f aca="true" t="shared" si="2" ref="H25:H47">G25/F25</f>
        <v>0.9715994020926755</v>
      </c>
    </row>
    <row r="26" spans="1:8" ht="18.75">
      <c r="A26" s="142"/>
      <c r="B26" s="143" t="s">
        <v>369</v>
      </c>
      <c r="C26" s="143"/>
      <c r="D26" s="143"/>
      <c r="E26" s="144" t="s">
        <v>370</v>
      </c>
      <c r="F26" s="145">
        <f>F27+F44</f>
        <v>12108.900000000001</v>
      </c>
      <c r="G26" s="145">
        <f>G27+G44</f>
        <v>11765</v>
      </c>
      <c r="H26" s="146">
        <f t="shared" si="2"/>
        <v>0.9715994020926755</v>
      </c>
    </row>
    <row r="27" spans="1:8" ht="37.5">
      <c r="A27" s="142"/>
      <c r="B27" s="166" t="s">
        <v>376</v>
      </c>
      <c r="C27" s="167"/>
      <c r="D27" s="167"/>
      <c r="E27" s="168" t="s">
        <v>377</v>
      </c>
      <c r="F27" s="145">
        <f>F28</f>
        <v>11504.900000000001</v>
      </c>
      <c r="G27" s="145">
        <f>G28</f>
        <v>11214.1</v>
      </c>
      <c r="H27" s="146">
        <f t="shared" si="2"/>
        <v>0.9747238133317108</v>
      </c>
    </row>
    <row r="28" spans="1:8" ht="18.75">
      <c r="A28" s="169"/>
      <c r="B28" s="169"/>
      <c r="C28" s="169" t="s">
        <v>337</v>
      </c>
      <c r="D28" s="169" t="s">
        <v>847</v>
      </c>
      <c r="E28" s="170" t="s">
        <v>338</v>
      </c>
      <c r="F28" s="145">
        <f>F29+F31+F35+F37+F40+F42</f>
        <v>11504.900000000001</v>
      </c>
      <c r="G28" s="145">
        <f>G29+G31+G35+G37+G40+G42</f>
        <v>11214.1</v>
      </c>
      <c r="H28" s="146">
        <f t="shared" si="2"/>
        <v>0.9747238133317108</v>
      </c>
    </row>
    <row r="29" spans="1:8" ht="18.75">
      <c r="A29" s="148"/>
      <c r="B29" s="148"/>
      <c r="C29" s="148" t="s">
        <v>341</v>
      </c>
      <c r="D29" s="148" t="s">
        <v>847</v>
      </c>
      <c r="E29" s="149" t="s">
        <v>342</v>
      </c>
      <c r="F29" s="150">
        <f>F30</f>
        <v>2288.4</v>
      </c>
      <c r="G29" s="150">
        <f>G30</f>
        <v>2288.4</v>
      </c>
      <c r="H29" s="151">
        <f t="shared" si="2"/>
        <v>1</v>
      </c>
    </row>
    <row r="30" spans="1:8" ht="37.5">
      <c r="A30" s="148"/>
      <c r="B30" s="148"/>
      <c r="C30" s="148"/>
      <c r="D30" s="148" t="s">
        <v>46</v>
      </c>
      <c r="E30" s="152" t="s">
        <v>47</v>
      </c>
      <c r="F30" s="155">
        <v>2288.4</v>
      </c>
      <c r="G30" s="150">
        <v>2288.4</v>
      </c>
      <c r="H30" s="151">
        <f t="shared" si="2"/>
        <v>1</v>
      </c>
    </row>
    <row r="31" spans="1:8" ht="18.75">
      <c r="A31" s="148"/>
      <c r="B31" s="148"/>
      <c r="C31" s="148" t="s">
        <v>367</v>
      </c>
      <c r="D31" s="148" t="s">
        <v>847</v>
      </c>
      <c r="E31" s="149" t="s">
        <v>848</v>
      </c>
      <c r="F31" s="171">
        <f>SUM(F32:F34)</f>
        <v>4641.2</v>
      </c>
      <c r="G31" s="172">
        <f>SUM(G32:G34)</f>
        <v>4592.7</v>
      </c>
      <c r="H31" s="151">
        <f t="shared" si="2"/>
        <v>0.9895501163492201</v>
      </c>
    </row>
    <row r="32" spans="1:8" ht="37.5">
      <c r="A32" s="148"/>
      <c r="B32" s="148"/>
      <c r="C32" s="148"/>
      <c r="D32" s="148" t="s">
        <v>46</v>
      </c>
      <c r="E32" s="152" t="s">
        <v>47</v>
      </c>
      <c r="F32" s="171">
        <v>3859.6</v>
      </c>
      <c r="G32" s="150">
        <v>3822.7</v>
      </c>
      <c r="H32" s="151">
        <f t="shared" si="2"/>
        <v>0.9904394237744844</v>
      </c>
    </row>
    <row r="33" spans="1:8" ht="18.75">
      <c r="A33" s="148"/>
      <c r="B33" s="148"/>
      <c r="C33" s="148"/>
      <c r="D33" s="148" t="s">
        <v>27</v>
      </c>
      <c r="E33" s="152" t="s">
        <v>28</v>
      </c>
      <c r="F33" s="171">
        <v>781.4</v>
      </c>
      <c r="G33" s="172">
        <v>769.8</v>
      </c>
      <c r="H33" s="151">
        <f t="shared" si="2"/>
        <v>0.9851548502687484</v>
      </c>
    </row>
    <row r="34" spans="1:8" ht="18.75">
      <c r="A34" s="148"/>
      <c r="B34" s="148"/>
      <c r="C34" s="148"/>
      <c r="D34" s="148" t="s">
        <v>67</v>
      </c>
      <c r="E34" s="152" t="s">
        <v>68</v>
      </c>
      <c r="F34" s="171">
        <v>0.2</v>
      </c>
      <c r="G34" s="172">
        <v>0.2</v>
      </c>
      <c r="H34" s="151">
        <f t="shared" si="2"/>
        <v>1</v>
      </c>
    </row>
    <row r="35" spans="1:8" ht="18.75">
      <c r="A35" s="148"/>
      <c r="B35" s="148"/>
      <c r="C35" s="148" t="s">
        <v>345</v>
      </c>
      <c r="D35" s="148" t="s">
        <v>847</v>
      </c>
      <c r="E35" s="149" t="s">
        <v>346</v>
      </c>
      <c r="F35" s="155">
        <f>F36</f>
        <v>1576.2</v>
      </c>
      <c r="G35" s="150">
        <f>G36</f>
        <v>1576.2</v>
      </c>
      <c r="H35" s="151">
        <f t="shared" si="2"/>
        <v>1</v>
      </c>
    </row>
    <row r="36" spans="1:8" ht="37.5">
      <c r="A36" s="148"/>
      <c r="B36" s="148"/>
      <c r="C36" s="148"/>
      <c r="D36" s="148" t="s">
        <v>46</v>
      </c>
      <c r="E36" s="152" t="s">
        <v>47</v>
      </c>
      <c r="F36" s="155">
        <v>1576.2</v>
      </c>
      <c r="G36" s="155">
        <v>1576.2</v>
      </c>
      <c r="H36" s="151">
        <f t="shared" si="2"/>
        <v>1</v>
      </c>
    </row>
    <row r="37" spans="1:8" ht="18.75">
      <c r="A37" s="148"/>
      <c r="B37" s="148"/>
      <c r="C37" s="148" t="s">
        <v>347</v>
      </c>
      <c r="D37" s="148" t="s">
        <v>847</v>
      </c>
      <c r="E37" s="149" t="s">
        <v>576</v>
      </c>
      <c r="F37" s="155">
        <f>SUM(F38:F39)</f>
        <v>1078.2</v>
      </c>
      <c r="G37" s="155">
        <f>SUM(G38:G39)</f>
        <v>903.4</v>
      </c>
      <c r="H37" s="151">
        <f t="shared" si="2"/>
        <v>0.837877944722686</v>
      </c>
    </row>
    <row r="38" spans="1:8" ht="37.5">
      <c r="A38" s="148"/>
      <c r="B38" s="148"/>
      <c r="C38" s="148"/>
      <c r="D38" s="148" t="s">
        <v>46</v>
      </c>
      <c r="E38" s="152" t="s">
        <v>47</v>
      </c>
      <c r="F38" s="155">
        <v>488</v>
      </c>
      <c r="G38" s="155">
        <v>488</v>
      </c>
      <c r="H38" s="151">
        <f t="shared" si="2"/>
        <v>1</v>
      </c>
    </row>
    <row r="39" spans="1:8" ht="18.75">
      <c r="A39" s="148"/>
      <c r="B39" s="148"/>
      <c r="C39" s="148"/>
      <c r="D39" s="148" t="s">
        <v>32</v>
      </c>
      <c r="E39" s="152" t="s">
        <v>33</v>
      </c>
      <c r="F39" s="155">
        <v>590.2</v>
      </c>
      <c r="G39" s="155">
        <v>415.4</v>
      </c>
      <c r="H39" s="151">
        <f t="shared" si="2"/>
        <v>0.7038292104371399</v>
      </c>
    </row>
    <row r="40" spans="1:8" ht="18.75">
      <c r="A40" s="148"/>
      <c r="B40" s="148"/>
      <c r="C40" s="148" t="s">
        <v>350</v>
      </c>
      <c r="D40" s="148" t="s">
        <v>847</v>
      </c>
      <c r="E40" s="149" t="s">
        <v>577</v>
      </c>
      <c r="F40" s="155">
        <f>F41</f>
        <v>120</v>
      </c>
      <c r="G40" s="155">
        <f>G41</f>
        <v>52.5</v>
      </c>
      <c r="H40" s="151">
        <f t="shared" si="2"/>
        <v>0.4375</v>
      </c>
    </row>
    <row r="41" spans="1:8" ht="18.75">
      <c r="A41" s="148"/>
      <c r="B41" s="148"/>
      <c r="C41" s="148"/>
      <c r="D41" s="148" t="s">
        <v>27</v>
      </c>
      <c r="E41" s="152" t="s">
        <v>28</v>
      </c>
      <c r="F41" s="155">
        <v>120</v>
      </c>
      <c r="G41" s="150">
        <v>52.5</v>
      </c>
      <c r="H41" s="151">
        <f t="shared" si="2"/>
        <v>0.4375</v>
      </c>
    </row>
    <row r="42" spans="1:8" ht="18.75">
      <c r="A42" s="148"/>
      <c r="B42" s="148"/>
      <c r="C42" s="148" t="s">
        <v>348</v>
      </c>
      <c r="D42" s="148" t="s">
        <v>847</v>
      </c>
      <c r="E42" s="149" t="s">
        <v>349</v>
      </c>
      <c r="F42" s="155">
        <f>F43</f>
        <v>1800.9</v>
      </c>
      <c r="G42" s="150">
        <f>G43</f>
        <v>1800.9</v>
      </c>
      <c r="H42" s="151">
        <f t="shared" si="2"/>
        <v>1</v>
      </c>
    </row>
    <row r="43" spans="1:8" ht="18.75">
      <c r="A43" s="148"/>
      <c r="B43" s="148"/>
      <c r="C43" s="148"/>
      <c r="D43" s="148" t="s">
        <v>32</v>
      </c>
      <c r="E43" s="152" t="s">
        <v>33</v>
      </c>
      <c r="F43" s="150">
        <v>1800.9</v>
      </c>
      <c r="G43" s="150">
        <v>1800.9</v>
      </c>
      <c r="H43" s="151">
        <f t="shared" si="2"/>
        <v>1</v>
      </c>
    </row>
    <row r="44" spans="1:8" ht="18.75">
      <c r="A44" s="173"/>
      <c r="B44" s="166" t="s">
        <v>373</v>
      </c>
      <c r="C44" s="167"/>
      <c r="D44" s="167"/>
      <c r="E44" s="168" t="s">
        <v>374</v>
      </c>
      <c r="F44" s="145">
        <f aca="true" t="shared" si="3" ref="F44:G46">F45</f>
        <v>604</v>
      </c>
      <c r="G44" s="145">
        <f t="shared" si="3"/>
        <v>550.9</v>
      </c>
      <c r="H44" s="146">
        <f t="shared" si="2"/>
        <v>0.9120860927152318</v>
      </c>
    </row>
    <row r="45" spans="1:8" ht="18.75">
      <c r="A45" s="169"/>
      <c r="B45" s="169"/>
      <c r="C45" s="169" t="s">
        <v>351</v>
      </c>
      <c r="D45" s="169" t="s">
        <v>847</v>
      </c>
      <c r="E45" s="170" t="s">
        <v>352</v>
      </c>
      <c r="F45" s="145">
        <f t="shared" si="3"/>
        <v>604</v>
      </c>
      <c r="G45" s="145">
        <f t="shared" si="3"/>
        <v>550.9</v>
      </c>
      <c r="H45" s="146">
        <f t="shared" si="2"/>
        <v>0.9120860927152318</v>
      </c>
    </row>
    <row r="46" spans="1:8" ht="37.5">
      <c r="A46" s="169"/>
      <c r="B46" s="169"/>
      <c r="C46" s="173" t="s">
        <v>353</v>
      </c>
      <c r="D46" s="173" t="s">
        <v>847</v>
      </c>
      <c r="E46" s="174" t="s">
        <v>578</v>
      </c>
      <c r="F46" s="150">
        <f t="shared" si="3"/>
        <v>604</v>
      </c>
      <c r="G46" s="150">
        <f t="shared" si="3"/>
        <v>550.9</v>
      </c>
      <c r="H46" s="151">
        <f t="shared" si="2"/>
        <v>0.9120860927152318</v>
      </c>
    </row>
    <row r="47" spans="1:8" ht="18.75">
      <c r="A47" s="173"/>
      <c r="B47" s="173"/>
      <c r="C47" s="173"/>
      <c r="D47" s="148" t="s">
        <v>27</v>
      </c>
      <c r="E47" s="152" t="s">
        <v>28</v>
      </c>
      <c r="F47" s="150">
        <v>604</v>
      </c>
      <c r="G47" s="150">
        <v>550.9</v>
      </c>
      <c r="H47" s="151">
        <f t="shared" si="2"/>
        <v>0.9120860927152318</v>
      </c>
    </row>
    <row r="48" spans="1:8" ht="18.75">
      <c r="A48" s="161"/>
      <c r="B48" s="161"/>
      <c r="C48" s="161"/>
      <c r="D48" s="161"/>
      <c r="E48" s="162"/>
      <c r="F48" s="163"/>
      <c r="G48" s="164"/>
      <c r="H48" s="165"/>
    </row>
    <row r="49" spans="1:8" ht="18.75">
      <c r="A49" s="138" t="s">
        <v>378</v>
      </c>
      <c r="B49" s="138" t="s">
        <v>847</v>
      </c>
      <c r="C49" s="138" t="s">
        <v>847</v>
      </c>
      <c r="D49" s="138" t="s">
        <v>847</v>
      </c>
      <c r="E49" s="139" t="s">
        <v>12</v>
      </c>
      <c r="F49" s="140">
        <f>F50+F167+F212+F257+F362+F374+F395+F408+F450</f>
        <v>678469.78</v>
      </c>
      <c r="G49" s="175">
        <f>G50+G167+G212+G257+G362+G374+G395+G408+G450</f>
        <v>592836.9</v>
      </c>
      <c r="H49" s="141">
        <f aca="true" t="shared" si="4" ref="H49:H60">G49/F49</f>
        <v>0.8737852701412876</v>
      </c>
    </row>
    <row r="50" spans="1:8" ht="18.75">
      <c r="A50" s="142"/>
      <c r="B50" s="143" t="s">
        <v>369</v>
      </c>
      <c r="C50" s="143"/>
      <c r="D50" s="143"/>
      <c r="E50" s="144" t="s">
        <v>370</v>
      </c>
      <c r="F50" s="145">
        <f>F51+F55+F85+F89</f>
        <v>125955.87999999998</v>
      </c>
      <c r="G50" s="145">
        <f>G51+G55+G85+G89</f>
        <v>120536.29999999999</v>
      </c>
      <c r="H50" s="146">
        <f t="shared" si="4"/>
        <v>0.9569723938255206</v>
      </c>
    </row>
    <row r="51" spans="1:8" ht="18.75">
      <c r="A51" s="142"/>
      <c r="B51" s="156" t="s">
        <v>379</v>
      </c>
      <c r="C51" s="143"/>
      <c r="D51" s="143"/>
      <c r="E51" s="144" t="s">
        <v>380</v>
      </c>
      <c r="F51" s="145">
        <f aca="true" t="shared" si="5" ref="F51:G53">F52</f>
        <v>2919.4</v>
      </c>
      <c r="G51" s="176">
        <f t="shared" si="5"/>
        <v>2730.4</v>
      </c>
      <c r="H51" s="146">
        <f t="shared" si="4"/>
        <v>0.935260670000685</v>
      </c>
    </row>
    <row r="52" spans="1:8" ht="18.75">
      <c r="A52" s="142"/>
      <c r="B52" s="142"/>
      <c r="C52" s="142" t="s">
        <v>337</v>
      </c>
      <c r="D52" s="142" t="s">
        <v>847</v>
      </c>
      <c r="E52" s="147" t="s">
        <v>338</v>
      </c>
      <c r="F52" s="145">
        <f t="shared" si="5"/>
        <v>2919.4</v>
      </c>
      <c r="G52" s="176">
        <f t="shared" si="5"/>
        <v>2730.4</v>
      </c>
      <c r="H52" s="146">
        <f t="shared" si="4"/>
        <v>0.935260670000685</v>
      </c>
    </row>
    <row r="53" spans="1:8" ht="18.75">
      <c r="A53" s="142"/>
      <c r="B53" s="142"/>
      <c r="C53" s="148" t="s">
        <v>339</v>
      </c>
      <c r="D53" s="148" t="s">
        <v>847</v>
      </c>
      <c r="E53" s="149" t="s">
        <v>340</v>
      </c>
      <c r="F53" s="150">
        <f>F54</f>
        <v>2919.4</v>
      </c>
      <c r="G53" s="150">
        <f t="shared" si="5"/>
        <v>2730.4</v>
      </c>
      <c r="H53" s="151">
        <f t="shared" si="4"/>
        <v>0.935260670000685</v>
      </c>
    </row>
    <row r="54" spans="1:8" ht="37.5">
      <c r="A54" s="148"/>
      <c r="B54" s="148"/>
      <c r="C54" s="148"/>
      <c r="D54" s="148" t="s">
        <v>46</v>
      </c>
      <c r="E54" s="152" t="s">
        <v>47</v>
      </c>
      <c r="F54" s="150">
        <v>2919.4</v>
      </c>
      <c r="G54" s="177">
        <v>2730.4</v>
      </c>
      <c r="H54" s="151">
        <f t="shared" si="4"/>
        <v>0.935260670000685</v>
      </c>
    </row>
    <row r="55" spans="1:10" ht="37.5">
      <c r="A55" s="148"/>
      <c r="B55" s="156" t="s">
        <v>381</v>
      </c>
      <c r="C55" s="143"/>
      <c r="D55" s="143"/>
      <c r="E55" s="144" t="s">
        <v>382</v>
      </c>
      <c r="F55" s="145">
        <f>F63+F56</f>
        <v>79806.63999999998</v>
      </c>
      <c r="G55" s="145">
        <f>G63+G56</f>
        <v>77171.49999999999</v>
      </c>
      <c r="H55" s="146">
        <f t="shared" si="4"/>
        <v>0.9669809429390838</v>
      </c>
      <c r="I55" s="70"/>
      <c r="J55" s="70"/>
    </row>
    <row r="56" spans="1:8" ht="18.75">
      <c r="A56" s="148"/>
      <c r="B56" s="156"/>
      <c r="C56" s="143" t="s">
        <v>274</v>
      </c>
      <c r="D56" s="143"/>
      <c r="E56" s="168" t="s">
        <v>275</v>
      </c>
      <c r="F56" s="145">
        <f>F57</f>
        <v>83.19999999999999</v>
      </c>
      <c r="G56" s="145">
        <f>G57</f>
        <v>82.6</v>
      </c>
      <c r="H56" s="146">
        <f t="shared" si="4"/>
        <v>0.9927884615384616</v>
      </c>
    </row>
    <row r="57" spans="1:8" ht="18.75">
      <c r="A57" s="148"/>
      <c r="B57" s="156"/>
      <c r="C57" s="143" t="s">
        <v>281</v>
      </c>
      <c r="D57" s="143"/>
      <c r="E57" s="168" t="s">
        <v>282</v>
      </c>
      <c r="F57" s="145">
        <f>F58</f>
        <v>83.19999999999999</v>
      </c>
      <c r="G57" s="145">
        <f>G58</f>
        <v>82.6</v>
      </c>
      <c r="H57" s="146">
        <f t="shared" si="4"/>
        <v>0.9927884615384616</v>
      </c>
    </row>
    <row r="58" spans="1:8" ht="18.75">
      <c r="A58" s="148"/>
      <c r="B58" s="156"/>
      <c r="C58" s="143" t="s">
        <v>287</v>
      </c>
      <c r="D58" s="143"/>
      <c r="E58" s="168" t="s">
        <v>288</v>
      </c>
      <c r="F58" s="145">
        <f>F59+F61</f>
        <v>83.19999999999999</v>
      </c>
      <c r="G58" s="145">
        <f>G59+G61</f>
        <v>82.6</v>
      </c>
      <c r="H58" s="146">
        <f t="shared" si="4"/>
        <v>0.9927884615384616</v>
      </c>
    </row>
    <row r="59" spans="1:8" ht="37.5">
      <c r="A59" s="148"/>
      <c r="B59" s="156"/>
      <c r="C59" s="178" t="s">
        <v>849</v>
      </c>
      <c r="D59" s="179"/>
      <c r="E59" s="180" t="s">
        <v>850</v>
      </c>
      <c r="F59" s="181">
        <f>F60</f>
        <v>40.3</v>
      </c>
      <c r="G59" s="181">
        <f>G60</f>
        <v>40.3</v>
      </c>
      <c r="H59" s="182">
        <f t="shared" si="4"/>
        <v>1</v>
      </c>
    </row>
    <row r="60" spans="1:8" ht="37.5">
      <c r="A60" s="148"/>
      <c r="B60" s="156"/>
      <c r="C60" s="178"/>
      <c r="D60" s="178" t="s">
        <v>46</v>
      </c>
      <c r="E60" s="183" t="s">
        <v>47</v>
      </c>
      <c r="F60" s="181">
        <v>40.3</v>
      </c>
      <c r="G60" s="184">
        <v>40.3</v>
      </c>
      <c r="H60" s="182">
        <f t="shared" si="4"/>
        <v>1</v>
      </c>
    </row>
    <row r="61" spans="1:8" ht="37.5">
      <c r="A61" s="148"/>
      <c r="B61" s="156"/>
      <c r="C61" s="185" t="s">
        <v>851</v>
      </c>
      <c r="D61" s="178"/>
      <c r="E61" s="180" t="s">
        <v>852</v>
      </c>
      <c r="F61" s="181">
        <f>F62</f>
        <v>42.9</v>
      </c>
      <c r="G61" s="181">
        <f>G62</f>
        <v>42.3</v>
      </c>
      <c r="H61" s="187">
        <f aca="true" t="shared" si="6" ref="H61:H123">G61/F61</f>
        <v>0.9860139860139859</v>
      </c>
    </row>
    <row r="62" spans="1:8" ht="37.5">
      <c r="A62" s="148"/>
      <c r="B62" s="156"/>
      <c r="C62" s="185"/>
      <c r="D62" s="178" t="s">
        <v>46</v>
      </c>
      <c r="E62" s="183" t="s">
        <v>47</v>
      </c>
      <c r="F62" s="181">
        <v>42.9</v>
      </c>
      <c r="G62" s="184">
        <v>42.3</v>
      </c>
      <c r="H62" s="187">
        <f t="shared" si="6"/>
        <v>0.9860139860139859</v>
      </c>
    </row>
    <row r="63" spans="1:8" ht="37.5">
      <c r="A63" s="142"/>
      <c r="B63" s="142"/>
      <c r="C63" s="142" t="s">
        <v>291</v>
      </c>
      <c r="D63" s="142" t="s">
        <v>847</v>
      </c>
      <c r="E63" s="188" t="s">
        <v>454</v>
      </c>
      <c r="F63" s="145">
        <f>F64</f>
        <v>79723.43999999999</v>
      </c>
      <c r="G63" s="176">
        <f>G64</f>
        <v>77088.89999999998</v>
      </c>
      <c r="H63" s="146">
        <f t="shared" si="6"/>
        <v>0.9669540100126135</v>
      </c>
    </row>
    <row r="64" spans="1:8" ht="37.5">
      <c r="A64" s="142"/>
      <c r="B64" s="142"/>
      <c r="C64" s="142" t="s">
        <v>298</v>
      </c>
      <c r="D64" s="142" t="s">
        <v>847</v>
      </c>
      <c r="E64" s="188" t="s">
        <v>299</v>
      </c>
      <c r="F64" s="145">
        <f>F65</f>
        <v>79723.43999999999</v>
      </c>
      <c r="G64" s="176">
        <f>G65</f>
        <v>77088.89999999998</v>
      </c>
      <c r="H64" s="146">
        <f t="shared" si="6"/>
        <v>0.9669540100126135</v>
      </c>
    </row>
    <row r="65" spans="1:8" ht="37.5">
      <c r="A65" s="142"/>
      <c r="B65" s="142"/>
      <c r="C65" s="142" t="s">
        <v>300</v>
      </c>
      <c r="D65" s="142"/>
      <c r="E65" s="188" t="s">
        <v>42</v>
      </c>
      <c r="F65" s="145">
        <f>F66+F71+F74+F77+F81+F83+F79</f>
        <v>79723.43999999999</v>
      </c>
      <c r="G65" s="176">
        <f>G66+G71+G74+G77+G81+G83+G79</f>
        <v>77088.89999999998</v>
      </c>
      <c r="H65" s="146">
        <f t="shared" si="6"/>
        <v>0.9669540100126135</v>
      </c>
    </row>
    <row r="66" spans="1:8" ht="18.75">
      <c r="A66" s="142"/>
      <c r="B66" s="142"/>
      <c r="C66" s="148" t="s">
        <v>301</v>
      </c>
      <c r="D66" s="148" t="s">
        <v>847</v>
      </c>
      <c r="E66" s="189" t="s">
        <v>45</v>
      </c>
      <c r="F66" s="150">
        <f>SUM(F67:F70)</f>
        <v>75129.4</v>
      </c>
      <c r="G66" s="190">
        <f>SUM(G67:G70)</f>
        <v>72561.09999999999</v>
      </c>
      <c r="H66" s="151">
        <f t="shared" si="6"/>
        <v>0.9658149805535515</v>
      </c>
    </row>
    <row r="67" spans="1:8" ht="37.5">
      <c r="A67" s="148"/>
      <c r="B67" s="148"/>
      <c r="C67" s="148"/>
      <c r="D67" s="148" t="s">
        <v>46</v>
      </c>
      <c r="E67" s="191" t="s">
        <v>47</v>
      </c>
      <c r="F67" s="150">
        <v>62793</v>
      </c>
      <c r="G67" s="177">
        <v>62779</v>
      </c>
      <c r="H67" s="151">
        <f t="shared" si="6"/>
        <v>0.9997770452120459</v>
      </c>
    </row>
    <row r="68" spans="1:8" ht="18.75">
      <c r="A68" s="148"/>
      <c r="B68" s="148"/>
      <c r="C68" s="148"/>
      <c r="D68" s="148" t="s">
        <v>27</v>
      </c>
      <c r="E68" s="152" t="s">
        <v>28</v>
      </c>
      <c r="F68" s="155">
        <v>11945.2</v>
      </c>
      <c r="G68" s="177">
        <v>9390.9</v>
      </c>
      <c r="H68" s="151">
        <f t="shared" si="6"/>
        <v>0.7861651542041991</v>
      </c>
    </row>
    <row r="69" spans="1:8" ht="18.75">
      <c r="A69" s="148"/>
      <c r="B69" s="148"/>
      <c r="C69" s="148"/>
      <c r="D69" s="192" t="s">
        <v>32</v>
      </c>
      <c r="E69" s="191" t="s">
        <v>33</v>
      </c>
      <c r="F69" s="150">
        <v>75.8</v>
      </c>
      <c r="G69" s="190">
        <v>75.8</v>
      </c>
      <c r="H69" s="151">
        <f t="shared" si="6"/>
        <v>1</v>
      </c>
    </row>
    <row r="70" spans="1:8" ht="18.75">
      <c r="A70" s="148"/>
      <c r="B70" s="148"/>
      <c r="C70" s="148"/>
      <c r="D70" s="148" t="s">
        <v>67</v>
      </c>
      <c r="E70" s="152" t="s">
        <v>68</v>
      </c>
      <c r="F70" s="150">
        <v>315.4</v>
      </c>
      <c r="G70" s="177">
        <v>315.4</v>
      </c>
      <c r="H70" s="151">
        <f t="shared" si="6"/>
        <v>1</v>
      </c>
    </row>
    <row r="71" spans="1:8" ht="18.75">
      <c r="A71" s="142"/>
      <c r="B71" s="142"/>
      <c r="C71" s="148" t="s">
        <v>303</v>
      </c>
      <c r="D71" s="148" t="s">
        <v>847</v>
      </c>
      <c r="E71" s="149" t="s">
        <v>577</v>
      </c>
      <c r="F71" s="150">
        <f>F72+F73</f>
        <v>499.2</v>
      </c>
      <c r="G71" s="150">
        <f>G72+G73</f>
        <v>433</v>
      </c>
      <c r="H71" s="151">
        <f t="shared" si="6"/>
        <v>0.8673878205128205</v>
      </c>
    </row>
    <row r="72" spans="1:8" ht="18.75">
      <c r="A72" s="148"/>
      <c r="B72" s="148"/>
      <c r="C72" s="148"/>
      <c r="D72" s="148" t="s">
        <v>27</v>
      </c>
      <c r="E72" s="152" t="s">
        <v>28</v>
      </c>
      <c r="F72" s="150">
        <v>445.2</v>
      </c>
      <c r="G72" s="177">
        <v>379</v>
      </c>
      <c r="H72" s="151">
        <f t="shared" si="6"/>
        <v>0.8513027852650494</v>
      </c>
    </row>
    <row r="73" spans="1:8" ht="18.75">
      <c r="A73" s="148"/>
      <c r="B73" s="148"/>
      <c r="C73" s="148"/>
      <c r="D73" s="148" t="s">
        <v>67</v>
      </c>
      <c r="E73" s="152" t="s">
        <v>68</v>
      </c>
      <c r="F73" s="150">
        <v>54</v>
      </c>
      <c r="G73" s="177">
        <v>54</v>
      </c>
      <c r="H73" s="151">
        <f t="shared" si="6"/>
        <v>1</v>
      </c>
    </row>
    <row r="74" spans="1:8" ht="18.75">
      <c r="A74" s="148"/>
      <c r="B74" s="148"/>
      <c r="C74" s="194" t="s">
        <v>363</v>
      </c>
      <c r="D74" s="179"/>
      <c r="E74" s="180" t="s">
        <v>307</v>
      </c>
      <c r="F74" s="181">
        <f>F75+F76</f>
        <v>3963.2</v>
      </c>
      <c r="G74" s="181">
        <f>G75+G76</f>
        <v>3963.2</v>
      </c>
      <c r="H74" s="187">
        <f t="shared" si="6"/>
        <v>1</v>
      </c>
    </row>
    <row r="75" spans="1:8" ht="37.5">
      <c r="A75" s="148"/>
      <c r="B75" s="148"/>
      <c r="C75" s="194"/>
      <c r="D75" s="179" t="s">
        <v>46</v>
      </c>
      <c r="E75" s="180" t="s">
        <v>47</v>
      </c>
      <c r="F75" s="181">
        <v>3912.5</v>
      </c>
      <c r="G75" s="195">
        <v>3912.5</v>
      </c>
      <c r="H75" s="182">
        <f t="shared" si="6"/>
        <v>1</v>
      </c>
    </row>
    <row r="76" spans="1:8" ht="18.75">
      <c r="A76" s="148"/>
      <c r="B76" s="148"/>
      <c r="C76" s="194"/>
      <c r="D76" s="179" t="s">
        <v>27</v>
      </c>
      <c r="E76" s="180" t="s">
        <v>28</v>
      </c>
      <c r="F76" s="181">
        <v>50.7</v>
      </c>
      <c r="G76" s="195">
        <v>50.7</v>
      </c>
      <c r="H76" s="182">
        <f t="shared" si="6"/>
        <v>1</v>
      </c>
    </row>
    <row r="77" spans="1:8" ht="18.75">
      <c r="A77" s="148"/>
      <c r="B77" s="148"/>
      <c r="C77" s="194" t="s">
        <v>365</v>
      </c>
      <c r="D77" s="179"/>
      <c r="E77" s="180" t="s">
        <v>309</v>
      </c>
      <c r="F77" s="181">
        <f>F78</f>
        <v>57.1</v>
      </c>
      <c r="G77" s="184">
        <f>G78</f>
        <v>57.1</v>
      </c>
      <c r="H77" s="182">
        <f t="shared" si="6"/>
        <v>1</v>
      </c>
    </row>
    <row r="78" spans="1:8" ht="18.75">
      <c r="A78" s="148"/>
      <c r="B78" s="148"/>
      <c r="C78" s="194"/>
      <c r="D78" s="179" t="s">
        <v>27</v>
      </c>
      <c r="E78" s="180" t="s">
        <v>28</v>
      </c>
      <c r="F78" s="181">
        <v>57.1</v>
      </c>
      <c r="G78" s="184">
        <v>57.1</v>
      </c>
      <c r="H78" s="182">
        <f t="shared" si="6"/>
        <v>1</v>
      </c>
    </row>
    <row r="79" spans="1:8" ht="18.75">
      <c r="A79" s="148"/>
      <c r="B79" s="148"/>
      <c r="C79" s="194" t="s">
        <v>496</v>
      </c>
      <c r="D79" s="179"/>
      <c r="E79" s="180" t="s">
        <v>495</v>
      </c>
      <c r="F79" s="181">
        <f>F80</f>
        <v>55.94</v>
      </c>
      <c r="G79" s="184">
        <f>G80</f>
        <v>55.9</v>
      </c>
      <c r="H79" s="182">
        <f t="shared" si="6"/>
        <v>0.9992849481587415</v>
      </c>
    </row>
    <row r="80" spans="1:8" ht="37.5">
      <c r="A80" s="148"/>
      <c r="B80" s="148"/>
      <c r="C80" s="194"/>
      <c r="D80" s="179" t="s">
        <v>46</v>
      </c>
      <c r="E80" s="180" t="s">
        <v>47</v>
      </c>
      <c r="F80" s="181">
        <v>55.94</v>
      </c>
      <c r="G80" s="184">
        <v>55.9</v>
      </c>
      <c r="H80" s="182">
        <f t="shared" si="6"/>
        <v>0.9992849481587415</v>
      </c>
    </row>
    <row r="81" spans="1:8" ht="37.5">
      <c r="A81" s="148"/>
      <c r="B81" s="148"/>
      <c r="C81" s="194" t="s">
        <v>366</v>
      </c>
      <c r="D81" s="179"/>
      <c r="E81" s="180" t="s">
        <v>853</v>
      </c>
      <c r="F81" s="181">
        <f>F82</f>
        <v>14.7</v>
      </c>
      <c r="G81" s="184">
        <f>G82</f>
        <v>14.7</v>
      </c>
      <c r="H81" s="182">
        <f t="shared" si="6"/>
        <v>1</v>
      </c>
    </row>
    <row r="82" spans="1:8" ht="37.5">
      <c r="A82" s="148"/>
      <c r="B82" s="148"/>
      <c r="C82" s="194"/>
      <c r="D82" s="179" t="s">
        <v>46</v>
      </c>
      <c r="E82" s="180" t="s">
        <v>47</v>
      </c>
      <c r="F82" s="181">
        <v>14.7</v>
      </c>
      <c r="G82" s="184">
        <v>14.7</v>
      </c>
      <c r="H82" s="182">
        <f t="shared" si="6"/>
        <v>1</v>
      </c>
    </row>
    <row r="83" spans="1:8" ht="37.5">
      <c r="A83" s="148"/>
      <c r="B83" s="148"/>
      <c r="C83" s="194" t="s">
        <v>468</v>
      </c>
      <c r="D83" s="179"/>
      <c r="E83" s="180" t="s">
        <v>310</v>
      </c>
      <c r="F83" s="181">
        <f>F84</f>
        <v>3.9</v>
      </c>
      <c r="G83" s="184">
        <f>G84</f>
        <v>3.9</v>
      </c>
      <c r="H83" s="182">
        <f t="shared" si="6"/>
        <v>1</v>
      </c>
    </row>
    <row r="84" spans="1:8" ht="37.5">
      <c r="A84" s="148"/>
      <c r="B84" s="148"/>
      <c r="C84" s="194"/>
      <c r="D84" s="179" t="s">
        <v>46</v>
      </c>
      <c r="E84" s="180" t="s">
        <v>47</v>
      </c>
      <c r="F84" s="181">
        <v>3.9</v>
      </c>
      <c r="G84" s="184">
        <v>3.9</v>
      </c>
      <c r="H84" s="182">
        <f t="shared" si="6"/>
        <v>1</v>
      </c>
    </row>
    <row r="85" spans="1:8" ht="18.75">
      <c r="A85" s="148"/>
      <c r="B85" s="166" t="s">
        <v>383</v>
      </c>
      <c r="C85" s="167"/>
      <c r="D85" s="167"/>
      <c r="E85" s="168" t="s">
        <v>384</v>
      </c>
      <c r="F85" s="145">
        <f aca="true" t="shared" si="7" ref="F85:G87">F86</f>
        <v>1631.6</v>
      </c>
      <c r="G85" s="176">
        <f t="shared" si="7"/>
        <v>0</v>
      </c>
      <c r="H85" s="196">
        <f t="shared" si="6"/>
        <v>0</v>
      </c>
    </row>
    <row r="86" spans="1:8" ht="18.75">
      <c r="A86" s="142"/>
      <c r="B86" s="142"/>
      <c r="C86" s="142" t="s">
        <v>351</v>
      </c>
      <c r="D86" s="142" t="s">
        <v>847</v>
      </c>
      <c r="E86" s="147" t="s">
        <v>352</v>
      </c>
      <c r="F86" s="145">
        <f t="shared" si="7"/>
        <v>1631.6</v>
      </c>
      <c r="G86" s="176">
        <f t="shared" si="7"/>
        <v>0</v>
      </c>
      <c r="H86" s="196">
        <f t="shared" si="6"/>
        <v>0</v>
      </c>
    </row>
    <row r="87" spans="1:8" ht="18.75">
      <c r="A87" s="142"/>
      <c r="B87" s="142"/>
      <c r="C87" s="197" t="s">
        <v>354</v>
      </c>
      <c r="D87" s="148" t="s">
        <v>847</v>
      </c>
      <c r="E87" s="149" t="s">
        <v>355</v>
      </c>
      <c r="F87" s="150">
        <f t="shared" si="7"/>
        <v>1631.6</v>
      </c>
      <c r="G87" s="190">
        <f t="shared" si="7"/>
        <v>0</v>
      </c>
      <c r="H87" s="193">
        <f t="shared" si="6"/>
        <v>0</v>
      </c>
    </row>
    <row r="88" spans="1:8" ht="18.75">
      <c r="A88" s="148"/>
      <c r="B88" s="148"/>
      <c r="C88" s="148"/>
      <c r="D88" s="148" t="s">
        <v>67</v>
      </c>
      <c r="E88" s="152" t="s">
        <v>68</v>
      </c>
      <c r="F88" s="150">
        <v>1631.6</v>
      </c>
      <c r="G88" s="190">
        <v>0</v>
      </c>
      <c r="H88" s="193">
        <f t="shared" si="6"/>
        <v>0</v>
      </c>
    </row>
    <row r="89" spans="1:10" ht="18.75">
      <c r="A89" s="148"/>
      <c r="B89" s="166" t="s">
        <v>373</v>
      </c>
      <c r="C89" s="167"/>
      <c r="D89" s="167"/>
      <c r="E89" s="168" t="s">
        <v>374</v>
      </c>
      <c r="F89" s="145">
        <f>F90+F95+F102+F121+F140+F158</f>
        <v>41598.24</v>
      </c>
      <c r="G89" s="145">
        <f>G90+G95+G102+G121+G140+G158</f>
        <v>40634.4</v>
      </c>
      <c r="H89" s="196">
        <f t="shared" si="6"/>
        <v>0.9768297889526096</v>
      </c>
      <c r="I89" s="70"/>
      <c r="J89" s="70"/>
    </row>
    <row r="90" spans="1:8" ht="37.5">
      <c r="A90" s="148"/>
      <c r="B90" s="166"/>
      <c r="C90" s="167" t="s">
        <v>111</v>
      </c>
      <c r="D90" s="167"/>
      <c r="E90" s="168" t="s">
        <v>854</v>
      </c>
      <c r="F90" s="145">
        <f aca="true" t="shared" si="8" ref="F90:G93">F91</f>
        <v>49.2</v>
      </c>
      <c r="G90" s="145">
        <f t="shared" si="8"/>
        <v>49.2</v>
      </c>
      <c r="H90" s="196">
        <f t="shared" si="6"/>
        <v>1</v>
      </c>
    </row>
    <row r="91" spans="1:8" ht="18.75">
      <c r="A91" s="148"/>
      <c r="B91" s="166"/>
      <c r="C91" s="167" t="s">
        <v>141</v>
      </c>
      <c r="D91" s="167"/>
      <c r="E91" s="168" t="s">
        <v>142</v>
      </c>
      <c r="F91" s="145">
        <f t="shared" si="8"/>
        <v>49.2</v>
      </c>
      <c r="G91" s="145">
        <f t="shared" si="8"/>
        <v>49.2</v>
      </c>
      <c r="H91" s="196">
        <f t="shared" si="6"/>
        <v>1</v>
      </c>
    </row>
    <row r="92" spans="1:8" ht="18.75">
      <c r="A92" s="148"/>
      <c r="B92" s="166"/>
      <c r="C92" s="167" t="s">
        <v>149</v>
      </c>
      <c r="D92" s="167"/>
      <c r="E92" s="168" t="s">
        <v>150</v>
      </c>
      <c r="F92" s="145">
        <f t="shared" si="8"/>
        <v>49.2</v>
      </c>
      <c r="G92" s="145">
        <f t="shared" si="8"/>
        <v>49.2</v>
      </c>
      <c r="H92" s="196">
        <f t="shared" si="6"/>
        <v>1</v>
      </c>
    </row>
    <row r="93" spans="1:8" ht="18.75">
      <c r="A93" s="148"/>
      <c r="B93" s="166"/>
      <c r="C93" s="198" t="s">
        <v>151</v>
      </c>
      <c r="D93" s="198"/>
      <c r="E93" s="199" t="s">
        <v>152</v>
      </c>
      <c r="F93" s="150">
        <f t="shared" si="8"/>
        <v>49.2</v>
      </c>
      <c r="G93" s="150">
        <f t="shared" si="8"/>
        <v>49.2</v>
      </c>
      <c r="H93" s="193">
        <f t="shared" si="6"/>
        <v>1</v>
      </c>
    </row>
    <row r="94" spans="1:8" ht="18.75">
      <c r="A94" s="148"/>
      <c r="B94" s="166"/>
      <c r="C94" s="167"/>
      <c r="D94" s="148" t="s">
        <v>27</v>
      </c>
      <c r="E94" s="152" t="s">
        <v>28</v>
      </c>
      <c r="F94" s="150">
        <v>49.2</v>
      </c>
      <c r="G94" s="190">
        <v>49.2</v>
      </c>
      <c r="H94" s="193">
        <f t="shared" si="6"/>
        <v>1</v>
      </c>
    </row>
    <row r="95" spans="1:8" ht="18.75">
      <c r="A95" s="142"/>
      <c r="B95" s="142"/>
      <c r="C95" s="142" t="s">
        <v>180</v>
      </c>
      <c r="D95" s="142" t="s">
        <v>847</v>
      </c>
      <c r="E95" s="147" t="s">
        <v>181</v>
      </c>
      <c r="F95" s="145">
        <f aca="true" t="shared" si="9" ref="F95:G97">F96</f>
        <v>16744.3</v>
      </c>
      <c r="G95" s="176">
        <f t="shared" si="9"/>
        <v>16734</v>
      </c>
      <c r="H95" s="196">
        <f t="shared" si="6"/>
        <v>0.9993848652974445</v>
      </c>
    </row>
    <row r="96" spans="1:8" ht="37.5">
      <c r="A96" s="142"/>
      <c r="B96" s="142"/>
      <c r="C96" s="142" t="s">
        <v>234</v>
      </c>
      <c r="D96" s="142" t="s">
        <v>847</v>
      </c>
      <c r="E96" s="147" t="s">
        <v>235</v>
      </c>
      <c r="F96" s="145">
        <f t="shared" si="9"/>
        <v>16744.3</v>
      </c>
      <c r="G96" s="176">
        <f t="shared" si="9"/>
        <v>16734</v>
      </c>
      <c r="H96" s="196">
        <f t="shared" si="6"/>
        <v>0.9993848652974445</v>
      </c>
    </row>
    <row r="97" spans="1:8" ht="37.5">
      <c r="A97" s="142"/>
      <c r="B97" s="142"/>
      <c r="C97" s="142" t="s">
        <v>236</v>
      </c>
      <c r="D97" s="142"/>
      <c r="E97" s="147" t="s">
        <v>42</v>
      </c>
      <c r="F97" s="145">
        <f t="shared" si="9"/>
        <v>16744.3</v>
      </c>
      <c r="G97" s="176">
        <f t="shared" si="9"/>
        <v>16734</v>
      </c>
      <c r="H97" s="196">
        <f t="shared" si="6"/>
        <v>0.9993848652974445</v>
      </c>
    </row>
    <row r="98" spans="1:8" ht="18.75">
      <c r="A98" s="142"/>
      <c r="B98" s="142"/>
      <c r="C98" s="148" t="s">
        <v>238</v>
      </c>
      <c r="D98" s="148" t="s">
        <v>847</v>
      </c>
      <c r="E98" s="149" t="s">
        <v>156</v>
      </c>
      <c r="F98" s="150">
        <f>F99+F100+F101</f>
        <v>16744.3</v>
      </c>
      <c r="G98" s="190">
        <f>G99+G100+G101</f>
        <v>16734</v>
      </c>
      <c r="H98" s="193">
        <f t="shared" si="6"/>
        <v>0.9993848652974445</v>
      </c>
    </row>
    <row r="99" spans="1:8" ht="37.5">
      <c r="A99" s="148"/>
      <c r="B99" s="148"/>
      <c r="C99" s="148"/>
      <c r="D99" s="148" t="s">
        <v>46</v>
      </c>
      <c r="E99" s="152" t="s">
        <v>47</v>
      </c>
      <c r="F99" s="155">
        <v>14851.5</v>
      </c>
      <c r="G99" s="177">
        <v>14851.5</v>
      </c>
      <c r="H99" s="151">
        <f t="shared" si="6"/>
        <v>1</v>
      </c>
    </row>
    <row r="100" spans="1:8" ht="18.75">
      <c r="A100" s="148"/>
      <c r="B100" s="148"/>
      <c r="C100" s="148"/>
      <c r="D100" s="148" t="s">
        <v>27</v>
      </c>
      <c r="E100" s="152" t="s">
        <v>28</v>
      </c>
      <c r="F100" s="155">
        <v>1836.1</v>
      </c>
      <c r="G100" s="177">
        <v>1825.8</v>
      </c>
      <c r="H100" s="151">
        <f t="shared" si="6"/>
        <v>0.9943902837536082</v>
      </c>
    </row>
    <row r="101" spans="1:8" ht="18.75">
      <c r="A101" s="148"/>
      <c r="B101" s="148"/>
      <c r="C101" s="148"/>
      <c r="D101" s="148" t="s">
        <v>67</v>
      </c>
      <c r="E101" s="152" t="s">
        <v>68</v>
      </c>
      <c r="F101" s="150">
        <v>56.7</v>
      </c>
      <c r="G101" s="177">
        <v>56.7</v>
      </c>
      <c r="H101" s="151">
        <f t="shared" si="6"/>
        <v>1</v>
      </c>
    </row>
    <row r="102" spans="1:8" ht="18.75">
      <c r="A102" s="142"/>
      <c r="B102" s="142"/>
      <c r="C102" s="142" t="s">
        <v>257</v>
      </c>
      <c r="D102" s="142" t="s">
        <v>847</v>
      </c>
      <c r="E102" s="147" t="s">
        <v>258</v>
      </c>
      <c r="F102" s="145">
        <f>F103+F113</f>
        <v>3569.8399999999992</v>
      </c>
      <c r="G102" s="200">
        <f>G103+G113</f>
        <v>3526.7</v>
      </c>
      <c r="H102" s="146">
        <f t="shared" si="6"/>
        <v>0.9879154247809427</v>
      </c>
    </row>
    <row r="103" spans="1:8" ht="18.75">
      <c r="A103" s="142"/>
      <c r="B103" s="142"/>
      <c r="C103" s="142" t="s">
        <v>259</v>
      </c>
      <c r="D103" s="142" t="s">
        <v>847</v>
      </c>
      <c r="E103" s="147" t="s">
        <v>260</v>
      </c>
      <c r="F103" s="145">
        <f>F104+F110</f>
        <v>3044.0999999999995</v>
      </c>
      <c r="G103" s="200">
        <f>G104+G110</f>
        <v>3001</v>
      </c>
      <c r="H103" s="146">
        <f t="shared" si="6"/>
        <v>0.9858414638152494</v>
      </c>
    </row>
    <row r="104" spans="1:8" ht="18.75">
      <c r="A104" s="142"/>
      <c r="B104" s="142"/>
      <c r="C104" s="142" t="s">
        <v>261</v>
      </c>
      <c r="D104" s="142"/>
      <c r="E104" s="147" t="s">
        <v>262</v>
      </c>
      <c r="F104" s="145">
        <f>F105+F108</f>
        <v>3001.3999999999996</v>
      </c>
      <c r="G104" s="201">
        <f>G105+G108</f>
        <v>3001</v>
      </c>
      <c r="H104" s="146">
        <f t="shared" si="6"/>
        <v>0.9998667288598655</v>
      </c>
    </row>
    <row r="105" spans="1:8" ht="18.75">
      <c r="A105" s="142"/>
      <c r="B105" s="142"/>
      <c r="C105" s="148" t="s">
        <v>263</v>
      </c>
      <c r="D105" s="148" t="s">
        <v>847</v>
      </c>
      <c r="E105" s="149" t="s">
        <v>855</v>
      </c>
      <c r="F105" s="150">
        <f>F106+F107</f>
        <v>2424.1</v>
      </c>
      <c r="G105" s="177">
        <f>G106+G107</f>
        <v>2423.7</v>
      </c>
      <c r="H105" s="151">
        <f t="shared" si="6"/>
        <v>0.9998349903056805</v>
      </c>
    </row>
    <row r="106" spans="1:8" ht="18.75">
      <c r="A106" s="148"/>
      <c r="B106" s="148"/>
      <c r="C106" s="148"/>
      <c r="D106" s="148" t="s">
        <v>27</v>
      </c>
      <c r="E106" s="152" t="s">
        <v>28</v>
      </c>
      <c r="F106" s="150">
        <v>55</v>
      </c>
      <c r="G106" s="177">
        <v>54.7</v>
      </c>
      <c r="H106" s="151">
        <f t="shared" si="6"/>
        <v>0.9945454545454546</v>
      </c>
    </row>
    <row r="107" spans="1:8" ht="18.75">
      <c r="A107" s="148"/>
      <c r="B107" s="148"/>
      <c r="C107" s="192"/>
      <c r="D107" s="192" t="s">
        <v>21</v>
      </c>
      <c r="E107" s="191" t="s">
        <v>22</v>
      </c>
      <c r="F107" s="155">
        <v>2369.1</v>
      </c>
      <c r="G107" s="177">
        <v>2369</v>
      </c>
      <c r="H107" s="151">
        <f t="shared" si="6"/>
        <v>0.9999577898780128</v>
      </c>
    </row>
    <row r="108" spans="1:8" ht="18.75">
      <c r="A108" s="148"/>
      <c r="B108" s="148"/>
      <c r="C108" s="203" t="s">
        <v>1059</v>
      </c>
      <c r="D108" s="179"/>
      <c r="E108" s="180" t="s">
        <v>856</v>
      </c>
      <c r="F108" s="202">
        <f>F109</f>
        <v>577.3</v>
      </c>
      <c r="G108" s="202">
        <f>G109</f>
        <v>577.3</v>
      </c>
      <c r="H108" s="187">
        <f t="shared" si="6"/>
        <v>1</v>
      </c>
    </row>
    <row r="109" spans="1:8" ht="18.75">
      <c r="A109" s="148"/>
      <c r="B109" s="148"/>
      <c r="C109" s="203"/>
      <c r="D109" s="179" t="s">
        <v>21</v>
      </c>
      <c r="E109" s="180" t="s">
        <v>22</v>
      </c>
      <c r="F109" s="202">
        <v>577.3</v>
      </c>
      <c r="G109" s="195">
        <v>577.3</v>
      </c>
      <c r="H109" s="187">
        <f t="shared" si="6"/>
        <v>1</v>
      </c>
    </row>
    <row r="110" spans="1:8" ht="18.75">
      <c r="A110" s="148"/>
      <c r="B110" s="148"/>
      <c r="C110" s="204" t="s">
        <v>857</v>
      </c>
      <c r="D110" s="192"/>
      <c r="E110" s="188" t="s">
        <v>858</v>
      </c>
      <c r="F110" s="145">
        <f>F111</f>
        <v>42.7</v>
      </c>
      <c r="G110" s="200">
        <f>G111</f>
        <v>0</v>
      </c>
      <c r="H110" s="146">
        <f t="shared" si="6"/>
        <v>0</v>
      </c>
    </row>
    <row r="111" spans="1:8" ht="18.75">
      <c r="A111" s="148"/>
      <c r="B111" s="148"/>
      <c r="C111" s="192" t="s">
        <v>859</v>
      </c>
      <c r="D111" s="192"/>
      <c r="E111" s="205" t="s">
        <v>860</v>
      </c>
      <c r="F111" s="155">
        <f>F112</f>
        <v>42.7</v>
      </c>
      <c r="G111" s="177">
        <f>G112</f>
        <v>0</v>
      </c>
      <c r="H111" s="151">
        <f t="shared" si="6"/>
        <v>0</v>
      </c>
    </row>
    <row r="112" spans="1:8" ht="18.75">
      <c r="A112" s="148"/>
      <c r="B112" s="148"/>
      <c r="C112" s="206"/>
      <c r="D112" s="192" t="s">
        <v>27</v>
      </c>
      <c r="E112" s="191" t="s">
        <v>28</v>
      </c>
      <c r="F112" s="155">
        <f>17.1+25.6</f>
        <v>42.7</v>
      </c>
      <c r="G112" s="190">
        <v>0</v>
      </c>
      <c r="H112" s="151">
        <f t="shared" si="6"/>
        <v>0</v>
      </c>
    </row>
    <row r="113" spans="1:8" ht="18.75">
      <c r="A113" s="142"/>
      <c r="B113" s="142"/>
      <c r="C113" s="207" t="s">
        <v>500</v>
      </c>
      <c r="D113" s="207"/>
      <c r="E113" s="188" t="s">
        <v>497</v>
      </c>
      <c r="F113" s="145">
        <f>F114</f>
        <v>525.74</v>
      </c>
      <c r="G113" s="176">
        <f>G114</f>
        <v>525.7</v>
      </c>
      <c r="H113" s="196">
        <f t="shared" si="6"/>
        <v>0.999923916764941</v>
      </c>
    </row>
    <row r="114" spans="1:8" ht="37.5">
      <c r="A114" s="142"/>
      <c r="B114" s="142"/>
      <c r="C114" s="207" t="s">
        <v>499</v>
      </c>
      <c r="D114" s="207"/>
      <c r="E114" s="188" t="s">
        <v>498</v>
      </c>
      <c r="F114" s="145">
        <f>F115+F117+F119</f>
        <v>525.74</v>
      </c>
      <c r="G114" s="145">
        <f>G115+G117+G119</f>
        <v>525.7</v>
      </c>
      <c r="H114" s="196">
        <f t="shared" si="6"/>
        <v>0.999923916764941</v>
      </c>
    </row>
    <row r="115" spans="1:8" ht="37.5">
      <c r="A115" s="142"/>
      <c r="B115" s="142"/>
      <c r="C115" s="179" t="s">
        <v>515</v>
      </c>
      <c r="D115" s="179"/>
      <c r="E115" s="208" t="s">
        <v>514</v>
      </c>
      <c r="F115" s="181">
        <f>F116</f>
        <v>201.84</v>
      </c>
      <c r="G115" s="181">
        <f>G116</f>
        <v>201.8</v>
      </c>
      <c r="H115" s="182">
        <f t="shared" si="6"/>
        <v>0.9998018232263179</v>
      </c>
    </row>
    <row r="116" spans="1:8" ht="18.75">
      <c r="A116" s="142"/>
      <c r="B116" s="142"/>
      <c r="C116" s="179"/>
      <c r="D116" s="179" t="s">
        <v>21</v>
      </c>
      <c r="E116" s="180" t="s">
        <v>22</v>
      </c>
      <c r="F116" s="181">
        <v>201.84</v>
      </c>
      <c r="G116" s="184">
        <v>201.8</v>
      </c>
      <c r="H116" s="182">
        <f t="shared" si="6"/>
        <v>0.9998018232263179</v>
      </c>
    </row>
    <row r="117" spans="1:8" ht="37.5">
      <c r="A117" s="142"/>
      <c r="B117" s="142"/>
      <c r="C117" s="179" t="s">
        <v>516</v>
      </c>
      <c r="D117" s="179"/>
      <c r="E117" s="208" t="s">
        <v>861</v>
      </c>
      <c r="F117" s="181">
        <f>F118</f>
        <v>86.5</v>
      </c>
      <c r="G117" s="181">
        <f>G118</f>
        <v>86.5</v>
      </c>
      <c r="H117" s="182">
        <f t="shared" si="6"/>
        <v>1</v>
      </c>
    </row>
    <row r="118" spans="1:8" ht="18.75">
      <c r="A118" s="142"/>
      <c r="B118" s="142"/>
      <c r="C118" s="179"/>
      <c r="D118" s="179" t="s">
        <v>21</v>
      </c>
      <c r="E118" s="180" t="s">
        <v>22</v>
      </c>
      <c r="F118" s="181">
        <v>86.5</v>
      </c>
      <c r="G118" s="184">
        <v>86.5</v>
      </c>
      <c r="H118" s="182">
        <f t="shared" si="6"/>
        <v>1</v>
      </c>
    </row>
    <row r="119" spans="1:8" ht="18.75">
      <c r="A119" s="142"/>
      <c r="B119" s="142"/>
      <c r="C119" s="192" t="s">
        <v>511</v>
      </c>
      <c r="D119" s="192"/>
      <c r="E119" s="189" t="s">
        <v>862</v>
      </c>
      <c r="F119" s="150">
        <f>F120</f>
        <v>237.4</v>
      </c>
      <c r="G119" s="190">
        <f>G120</f>
        <v>237.4</v>
      </c>
      <c r="H119" s="193">
        <f t="shared" si="6"/>
        <v>1</v>
      </c>
    </row>
    <row r="120" spans="1:8" ht="18.75">
      <c r="A120" s="148"/>
      <c r="B120" s="148"/>
      <c r="C120" s="192"/>
      <c r="D120" s="192" t="s">
        <v>21</v>
      </c>
      <c r="E120" s="191" t="s">
        <v>22</v>
      </c>
      <c r="F120" s="150">
        <v>237.4</v>
      </c>
      <c r="G120" s="190">
        <v>237.4</v>
      </c>
      <c r="H120" s="193">
        <f t="shared" si="6"/>
        <v>1</v>
      </c>
    </row>
    <row r="121" spans="1:8" ht="37.5">
      <c r="A121" s="142"/>
      <c r="B121" s="142"/>
      <c r="C121" s="207" t="s">
        <v>291</v>
      </c>
      <c r="D121" s="207" t="s">
        <v>847</v>
      </c>
      <c r="E121" s="188" t="s">
        <v>454</v>
      </c>
      <c r="F121" s="145">
        <f>F122+F127</f>
        <v>15474.300000000001</v>
      </c>
      <c r="G121" s="176">
        <f>G122+G127</f>
        <v>15212.9</v>
      </c>
      <c r="H121" s="196">
        <f t="shared" si="6"/>
        <v>0.9831074749746352</v>
      </c>
    </row>
    <row r="122" spans="1:8" ht="18.75">
      <c r="A122" s="142"/>
      <c r="B122" s="142"/>
      <c r="C122" s="142" t="s">
        <v>292</v>
      </c>
      <c r="D122" s="142" t="s">
        <v>847</v>
      </c>
      <c r="E122" s="147" t="s">
        <v>293</v>
      </c>
      <c r="F122" s="145">
        <f>F123</f>
        <v>437.59999999999997</v>
      </c>
      <c r="G122" s="176">
        <f>G123</f>
        <v>437.4</v>
      </c>
      <c r="H122" s="196">
        <f t="shared" si="6"/>
        <v>0.9995429616087752</v>
      </c>
    </row>
    <row r="123" spans="1:8" ht="37.5">
      <c r="A123" s="142"/>
      <c r="B123" s="142"/>
      <c r="C123" s="142" t="s">
        <v>294</v>
      </c>
      <c r="D123" s="142"/>
      <c r="E123" s="147" t="s">
        <v>295</v>
      </c>
      <c r="F123" s="145">
        <f>F124</f>
        <v>437.59999999999997</v>
      </c>
      <c r="G123" s="176">
        <f>G124</f>
        <v>437.4</v>
      </c>
      <c r="H123" s="196">
        <f t="shared" si="6"/>
        <v>0.9995429616087752</v>
      </c>
    </row>
    <row r="124" spans="1:8" ht="18.75">
      <c r="A124" s="142"/>
      <c r="B124" s="142"/>
      <c r="C124" s="148" t="s">
        <v>296</v>
      </c>
      <c r="D124" s="148" t="s">
        <v>847</v>
      </c>
      <c r="E124" s="149" t="s">
        <v>297</v>
      </c>
      <c r="F124" s="155">
        <f>F125+F126</f>
        <v>437.59999999999997</v>
      </c>
      <c r="G124" s="190">
        <f>G125+G126</f>
        <v>437.4</v>
      </c>
      <c r="H124" s="193">
        <f aca="true" t="shared" si="10" ref="H124:H185">G124/F124</f>
        <v>0.9995429616087752</v>
      </c>
    </row>
    <row r="125" spans="1:8" ht="37.5">
      <c r="A125" s="148"/>
      <c r="B125" s="148"/>
      <c r="C125" s="148"/>
      <c r="D125" s="148" t="s">
        <v>46</v>
      </c>
      <c r="E125" s="152" t="s">
        <v>47</v>
      </c>
      <c r="F125" s="155">
        <v>176.2</v>
      </c>
      <c r="G125" s="190">
        <v>176</v>
      </c>
      <c r="H125" s="193">
        <f t="shared" si="10"/>
        <v>0.9988649262202044</v>
      </c>
    </row>
    <row r="126" spans="1:8" ht="18.75">
      <c r="A126" s="148"/>
      <c r="B126" s="148"/>
      <c r="C126" s="148"/>
      <c r="D126" s="148" t="s">
        <v>27</v>
      </c>
      <c r="E126" s="152" t="s">
        <v>28</v>
      </c>
      <c r="F126" s="155">
        <v>261.4</v>
      </c>
      <c r="G126" s="190">
        <v>261.4</v>
      </c>
      <c r="H126" s="193">
        <f t="shared" si="10"/>
        <v>1</v>
      </c>
    </row>
    <row r="127" spans="1:8" ht="37.5">
      <c r="A127" s="142"/>
      <c r="B127" s="142"/>
      <c r="C127" s="142" t="s">
        <v>298</v>
      </c>
      <c r="D127" s="142" t="s">
        <v>847</v>
      </c>
      <c r="E127" s="147" t="s">
        <v>299</v>
      </c>
      <c r="F127" s="145">
        <f>F128</f>
        <v>15036.7</v>
      </c>
      <c r="G127" s="176">
        <f>G128</f>
        <v>14775.5</v>
      </c>
      <c r="H127" s="196">
        <f t="shared" si="10"/>
        <v>0.9826291673039962</v>
      </c>
    </row>
    <row r="128" spans="1:8" ht="37.5">
      <c r="A128" s="142"/>
      <c r="B128" s="142"/>
      <c r="C128" s="142" t="s">
        <v>300</v>
      </c>
      <c r="D128" s="142"/>
      <c r="E128" s="147" t="s">
        <v>42</v>
      </c>
      <c r="F128" s="145">
        <f>F129+F131+F133+F135+F137</f>
        <v>15036.7</v>
      </c>
      <c r="G128" s="145">
        <f>G129+G131+G133+G135+G137</f>
        <v>14775.5</v>
      </c>
      <c r="H128" s="196">
        <f t="shared" si="10"/>
        <v>0.9826291673039962</v>
      </c>
    </row>
    <row r="129" spans="1:8" ht="37.5">
      <c r="A129" s="142"/>
      <c r="B129" s="142"/>
      <c r="C129" s="148" t="s">
        <v>302</v>
      </c>
      <c r="D129" s="148" t="s">
        <v>847</v>
      </c>
      <c r="E129" s="149" t="s">
        <v>578</v>
      </c>
      <c r="F129" s="150">
        <f>F130</f>
        <v>5342.5</v>
      </c>
      <c r="G129" s="190">
        <f>G130</f>
        <v>5142.6</v>
      </c>
      <c r="H129" s="193">
        <f t="shared" si="10"/>
        <v>0.9625830603649977</v>
      </c>
    </row>
    <row r="130" spans="1:8" ht="18.75">
      <c r="A130" s="148"/>
      <c r="B130" s="148"/>
      <c r="C130" s="148"/>
      <c r="D130" s="148" t="s">
        <v>27</v>
      </c>
      <c r="E130" s="152" t="s">
        <v>28</v>
      </c>
      <c r="F130" s="150">
        <v>5342.5</v>
      </c>
      <c r="G130" s="177">
        <v>5142.6</v>
      </c>
      <c r="H130" s="151">
        <f t="shared" si="10"/>
        <v>0.9625830603649977</v>
      </c>
    </row>
    <row r="131" spans="1:8" ht="18.75">
      <c r="A131" s="142"/>
      <c r="B131" s="142"/>
      <c r="C131" s="148" t="s">
        <v>304</v>
      </c>
      <c r="D131" s="148" t="s">
        <v>847</v>
      </c>
      <c r="E131" s="149" t="s">
        <v>863</v>
      </c>
      <c r="F131" s="150">
        <f>F132</f>
        <v>4166.7</v>
      </c>
      <c r="G131" s="190">
        <f>G132</f>
        <v>4158.3</v>
      </c>
      <c r="H131" s="193">
        <f t="shared" si="10"/>
        <v>0.997984016127871</v>
      </c>
    </row>
    <row r="132" spans="1:8" ht="18.75">
      <c r="A132" s="148"/>
      <c r="B132" s="148"/>
      <c r="C132" s="148"/>
      <c r="D132" s="148" t="s">
        <v>21</v>
      </c>
      <c r="E132" s="152" t="s">
        <v>22</v>
      </c>
      <c r="F132" s="150">
        <v>4166.7</v>
      </c>
      <c r="G132" s="190">
        <v>4158.3</v>
      </c>
      <c r="H132" s="193">
        <f t="shared" si="10"/>
        <v>0.997984016127871</v>
      </c>
    </row>
    <row r="133" spans="1:8" ht="18.75">
      <c r="A133" s="142"/>
      <c r="B133" s="142"/>
      <c r="C133" s="148" t="s">
        <v>306</v>
      </c>
      <c r="D133" s="148" t="s">
        <v>847</v>
      </c>
      <c r="E133" s="149" t="s">
        <v>864</v>
      </c>
      <c r="F133" s="155">
        <f>F134</f>
        <v>1051</v>
      </c>
      <c r="G133" s="190">
        <f>G134</f>
        <v>998.1</v>
      </c>
      <c r="H133" s="193">
        <f t="shared" si="10"/>
        <v>0.9496669838249286</v>
      </c>
    </row>
    <row r="134" spans="1:8" ht="18.75">
      <c r="A134" s="148"/>
      <c r="B134" s="148"/>
      <c r="C134" s="148"/>
      <c r="D134" s="192" t="s">
        <v>32</v>
      </c>
      <c r="E134" s="191" t="s">
        <v>33</v>
      </c>
      <c r="F134" s="155">
        <v>1051</v>
      </c>
      <c r="G134" s="190">
        <v>998.1</v>
      </c>
      <c r="H134" s="193">
        <f t="shared" si="10"/>
        <v>0.9496669838249286</v>
      </c>
    </row>
    <row r="135" spans="1:8" ht="37.5">
      <c r="A135" s="148"/>
      <c r="B135" s="148"/>
      <c r="C135" s="194" t="s">
        <v>364</v>
      </c>
      <c r="D135" s="179"/>
      <c r="E135" s="180" t="s">
        <v>308</v>
      </c>
      <c r="F135" s="181">
        <f>F136</f>
        <v>701.3</v>
      </c>
      <c r="G135" s="184">
        <f>G136</f>
        <v>701.3</v>
      </c>
      <c r="H135" s="182">
        <f t="shared" si="10"/>
        <v>1</v>
      </c>
    </row>
    <row r="136" spans="1:8" ht="18.75">
      <c r="A136" s="148"/>
      <c r="B136" s="148"/>
      <c r="C136" s="194"/>
      <c r="D136" s="179" t="s">
        <v>21</v>
      </c>
      <c r="E136" s="180" t="s">
        <v>22</v>
      </c>
      <c r="F136" s="181">
        <v>701.3</v>
      </c>
      <c r="G136" s="184">
        <v>701.3</v>
      </c>
      <c r="H136" s="182">
        <f t="shared" si="10"/>
        <v>1</v>
      </c>
    </row>
    <row r="137" spans="1:8" ht="18.75">
      <c r="A137" s="148"/>
      <c r="B137" s="148"/>
      <c r="C137" s="194" t="s">
        <v>462</v>
      </c>
      <c r="D137" s="179"/>
      <c r="E137" s="180" t="s">
        <v>461</v>
      </c>
      <c r="F137" s="181">
        <f>F138+F139</f>
        <v>3775.2</v>
      </c>
      <c r="G137" s="181">
        <f>G138+G139</f>
        <v>3775.2</v>
      </c>
      <c r="H137" s="182">
        <f t="shared" si="10"/>
        <v>1</v>
      </c>
    </row>
    <row r="138" spans="1:8" ht="37.5">
      <c r="A138" s="148"/>
      <c r="B138" s="148"/>
      <c r="C138" s="194"/>
      <c r="D138" s="178" t="s">
        <v>46</v>
      </c>
      <c r="E138" s="183" t="s">
        <v>47</v>
      </c>
      <c r="F138" s="181">
        <v>2974.5</v>
      </c>
      <c r="G138" s="202">
        <v>2974.5</v>
      </c>
      <c r="H138" s="182">
        <f t="shared" si="10"/>
        <v>1</v>
      </c>
    </row>
    <row r="139" spans="1:8" ht="18.75">
      <c r="A139" s="148"/>
      <c r="B139" s="148"/>
      <c r="C139" s="194"/>
      <c r="D139" s="178" t="s">
        <v>27</v>
      </c>
      <c r="E139" s="183" t="s">
        <v>28</v>
      </c>
      <c r="F139" s="181">
        <v>800.7</v>
      </c>
      <c r="G139" s="184">
        <v>800.7</v>
      </c>
      <c r="H139" s="182">
        <f t="shared" si="10"/>
        <v>1</v>
      </c>
    </row>
    <row r="140" spans="1:8" ht="18.75">
      <c r="A140" s="142"/>
      <c r="B140" s="142"/>
      <c r="C140" s="142" t="s">
        <v>314</v>
      </c>
      <c r="D140" s="142" t="s">
        <v>847</v>
      </c>
      <c r="E140" s="147" t="s">
        <v>315</v>
      </c>
      <c r="F140" s="145">
        <f>F141+F145+F150+F154</f>
        <v>3101.6</v>
      </c>
      <c r="G140" s="176">
        <f>G141+G145+G150+G154</f>
        <v>2934</v>
      </c>
      <c r="H140" s="196">
        <f t="shared" si="10"/>
        <v>0.9459633737425845</v>
      </c>
    </row>
    <row r="141" spans="1:8" ht="37.5">
      <c r="A141" s="142"/>
      <c r="B141" s="142"/>
      <c r="C141" s="142" t="s">
        <v>316</v>
      </c>
      <c r="D141" s="142" t="s">
        <v>847</v>
      </c>
      <c r="E141" s="147" t="s">
        <v>317</v>
      </c>
      <c r="F141" s="145">
        <f aca="true" t="shared" si="11" ref="F141:G143">F142</f>
        <v>314.5</v>
      </c>
      <c r="G141" s="176">
        <f t="shared" si="11"/>
        <v>219.5</v>
      </c>
      <c r="H141" s="196">
        <f t="shared" si="10"/>
        <v>0.6979332273449921</v>
      </c>
    </row>
    <row r="142" spans="1:8" ht="18.75">
      <c r="A142" s="142"/>
      <c r="B142" s="142"/>
      <c r="C142" s="142" t="s">
        <v>318</v>
      </c>
      <c r="D142" s="142"/>
      <c r="E142" s="147" t="s">
        <v>319</v>
      </c>
      <c r="F142" s="145">
        <f t="shared" si="11"/>
        <v>314.5</v>
      </c>
      <c r="G142" s="176">
        <f t="shared" si="11"/>
        <v>219.5</v>
      </c>
      <c r="H142" s="196">
        <f t="shared" si="10"/>
        <v>0.6979332273449921</v>
      </c>
    </row>
    <row r="143" spans="1:8" ht="18.75">
      <c r="A143" s="142"/>
      <c r="B143" s="142"/>
      <c r="C143" s="148" t="s">
        <v>320</v>
      </c>
      <c r="D143" s="148" t="s">
        <v>847</v>
      </c>
      <c r="E143" s="149" t="s">
        <v>321</v>
      </c>
      <c r="F143" s="150">
        <f t="shared" si="11"/>
        <v>314.5</v>
      </c>
      <c r="G143" s="190">
        <f t="shared" si="11"/>
        <v>219.5</v>
      </c>
      <c r="H143" s="193">
        <f t="shared" si="10"/>
        <v>0.6979332273449921</v>
      </c>
    </row>
    <row r="144" spans="1:8" ht="18.75">
      <c r="A144" s="148"/>
      <c r="B144" s="148"/>
      <c r="C144" s="148"/>
      <c r="D144" s="148" t="s">
        <v>27</v>
      </c>
      <c r="E144" s="152" t="s">
        <v>28</v>
      </c>
      <c r="F144" s="150">
        <v>314.5</v>
      </c>
      <c r="G144" s="190">
        <v>219.5</v>
      </c>
      <c r="H144" s="151">
        <f t="shared" si="10"/>
        <v>0.6979332273449921</v>
      </c>
    </row>
    <row r="145" spans="1:8" ht="18.75">
      <c r="A145" s="142"/>
      <c r="B145" s="142"/>
      <c r="C145" s="142" t="s">
        <v>322</v>
      </c>
      <c r="D145" s="142" t="s">
        <v>847</v>
      </c>
      <c r="E145" s="147" t="s">
        <v>323</v>
      </c>
      <c r="F145" s="145">
        <f>F146</f>
        <v>2557.1</v>
      </c>
      <c r="G145" s="176">
        <f>G146</f>
        <v>2514.5</v>
      </c>
      <c r="H145" s="196">
        <f t="shared" si="10"/>
        <v>0.9833405029134566</v>
      </c>
    </row>
    <row r="146" spans="1:8" ht="18.75">
      <c r="A146" s="142"/>
      <c r="B146" s="142"/>
      <c r="C146" s="142" t="s">
        <v>324</v>
      </c>
      <c r="D146" s="142"/>
      <c r="E146" s="147" t="s">
        <v>457</v>
      </c>
      <c r="F146" s="145">
        <f>F147</f>
        <v>2557.1</v>
      </c>
      <c r="G146" s="176">
        <f>G147</f>
        <v>2514.5</v>
      </c>
      <c r="H146" s="196">
        <f t="shared" si="10"/>
        <v>0.9833405029134566</v>
      </c>
    </row>
    <row r="147" spans="1:8" ht="18.75">
      <c r="A147" s="142"/>
      <c r="B147" s="142"/>
      <c r="C147" s="148" t="s">
        <v>325</v>
      </c>
      <c r="D147" s="148" t="s">
        <v>847</v>
      </c>
      <c r="E147" s="149" t="s">
        <v>326</v>
      </c>
      <c r="F147" s="155">
        <f>F148+F149</f>
        <v>2557.1</v>
      </c>
      <c r="G147" s="190">
        <f>G148+G149</f>
        <v>2514.5</v>
      </c>
      <c r="H147" s="193">
        <f t="shared" si="10"/>
        <v>0.9833405029134566</v>
      </c>
    </row>
    <row r="148" spans="1:8" ht="18.75">
      <c r="A148" s="148"/>
      <c r="B148" s="148"/>
      <c r="C148" s="148"/>
      <c r="D148" s="148" t="s">
        <v>27</v>
      </c>
      <c r="E148" s="152" t="s">
        <v>28</v>
      </c>
      <c r="F148" s="155">
        <v>1630.1</v>
      </c>
      <c r="G148" s="190">
        <v>1594.8</v>
      </c>
      <c r="H148" s="193">
        <f t="shared" si="10"/>
        <v>0.9783448868167597</v>
      </c>
    </row>
    <row r="149" spans="1:8" ht="18.75">
      <c r="A149" s="148"/>
      <c r="B149" s="148"/>
      <c r="C149" s="148"/>
      <c r="D149" s="148" t="s">
        <v>21</v>
      </c>
      <c r="E149" s="152" t="s">
        <v>22</v>
      </c>
      <c r="F149" s="150">
        <v>927</v>
      </c>
      <c r="G149" s="190">
        <v>919.7</v>
      </c>
      <c r="H149" s="193">
        <f t="shared" si="10"/>
        <v>0.9921251348435814</v>
      </c>
    </row>
    <row r="150" spans="1:8" ht="18.75">
      <c r="A150" s="142"/>
      <c r="B150" s="142"/>
      <c r="C150" s="142" t="s">
        <v>327</v>
      </c>
      <c r="D150" s="142" t="s">
        <v>847</v>
      </c>
      <c r="E150" s="147" t="s">
        <v>328</v>
      </c>
      <c r="F150" s="145">
        <f aca="true" t="shared" si="12" ref="F150:G152">F151</f>
        <v>30</v>
      </c>
      <c r="G150" s="176">
        <f t="shared" si="12"/>
        <v>0</v>
      </c>
      <c r="H150" s="196">
        <f t="shared" si="10"/>
        <v>0</v>
      </c>
    </row>
    <row r="151" spans="1:8" ht="18.75">
      <c r="A151" s="142"/>
      <c r="B151" s="142"/>
      <c r="C151" s="142" t="s">
        <v>329</v>
      </c>
      <c r="D151" s="142"/>
      <c r="E151" s="147" t="s">
        <v>330</v>
      </c>
      <c r="F151" s="145">
        <f t="shared" si="12"/>
        <v>30</v>
      </c>
      <c r="G151" s="201">
        <f>G152</f>
        <v>0</v>
      </c>
      <c r="H151" s="146">
        <f t="shared" si="10"/>
        <v>0</v>
      </c>
    </row>
    <row r="152" spans="1:8" ht="18.75">
      <c r="A152" s="142"/>
      <c r="B152" s="142"/>
      <c r="C152" s="148" t="s">
        <v>331</v>
      </c>
      <c r="D152" s="148" t="s">
        <v>847</v>
      </c>
      <c r="E152" s="209" t="s">
        <v>456</v>
      </c>
      <c r="F152" s="155">
        <f t="shared" si="12"/>
        <v>30</v>
      </c>
      <c r="G152" s="177">
        <f t="shared" si="12"/>
        <v>0</v>
      </c>
      <c r="H152" s="151">
        <f t="shared" si="10"/>
        <v>0</v>
      </c>
    </row>
    <row r="153" spans="1:8" ht="18.75">
      <c r="A153" s="148"/>
      <c r="B153" s="148"/>
      <c r="C153" s="148"/>
      <c r="D153" s="148" t="s">
        <v>27</v>
      </c>
      <c r="E153" s="152" t="s">
        <v>28</v>
      </c>
      <c r="F153" s="155">
        <v>30</v>
      </c>
      <c r="G153" s="177">
        <v>0</v>
      </c>
      <c r="H153" s="151">
        <f t="shared" si="10"/>
        <v>0</v>
      </c>
    </row>
    <row r="154" spans="1:8" ht="37.5">
      <c r="A154" s="142"/>
      <c r="B154" s="142"/>
      <c r="C154" s="142" t="s">
        <v>332</v>
      </c>
      <c r="D154" s="142" t="s">
        <v>847</v>
      </c>
      <c r="E154" s="147" t="s">
        <v>333</v>
      </c>
      <c r="F154" s="145">
        <f aca="true" t="shared" si="13" ref="F154:G156">F155</f>
        <v>200</v>
      </c>
      <c r="G154" s="200">
        <f t="shared" si="13"/>
        <v>200</v>
      </c>
      <c r="H154" s="146">
        <f t="shared" si="10"/>
        <v>1</v>
      </c>
    </row>
    <row r="155" spans="1:8" ht="37.5">
      <c r="A155" s="142"/>
      <c r="B155" s="142"/>
      <c r="C155" s="142" t="s">
        <v>334</v>
      </c>
      <c r="D155" s="142"/>
      <c r="E155" s="147" t="s">
        <v>42</v>
      </c>
      <c r="F155" s="145">
        <f t="shared" si="13"/>
        <v>200</v>
      </c>
      <c r="G155" s="200">
        <f t="shared" si="13"/>
        <v>200</v>
      </c>
      <c r="H155" s="146">
        <f t="shared" si="10"/>
        <v>1</v>
      </c>
    </row>
    <row r="156" spans="1:8" ht="18.75">
      <c r="A156" s="142"/>
      <c r="B156" s="148"/>
      <c r="C156" s="148" t="s">
        <v>335</v>
      </c>
      <c r="D156" s="148" t="s">
        <v>847</v>
      </c>
      <c r="E156" s="149" t="s">
        <v>577</v>
      </c>
      <c r="F156" s="150">
        <f t="shared" si="13"/>
        <v>200</v>
      </c>
      <c r="G156" s="177">
        <f t="shared" si="13"/>
        <v>200</v>
      </c>
      <c r="H156" s="151">
        <f t="shared" si="10"/>
        <v>1</v>
      </c>
    </row>
    <row r="157" spans="1:8" ht="18.75">
      <c r="A157" s="148"/>
      <c r="B157" s="148"/>
      <c r="C157" s="148"/>
      <c r="D157" s="148" t="s">
        <v>67</v>
      </c>
      <c r="E157" s="152" t="s">
        <v>68</v>
      </c>
      <c r="F157" s="150">
        <v>200</v>
      </c>
      <c r="G157" s="177">
        <v>200</v>
      </c>
      <c r="H157" s="151">
        <f t="shared" si="10"/>
        <v>1</v>
      </c>
    </row>
    <row r="158" spans="1:8" ht="18.75">
      <c r="A158" s="142"/>
      <c r="B158" s="142"/>
      <c r="C158" s="142" t="s">
        <v>351</v>
      </c>
      <c r="D158" s="142" t="s">
        <v>847</v>
      </c>
      <c r="E158" s="147" t="s">
        <v>352</v>
      </c>
      <c r="F158" s="145">
        <f>F159+F163+F165+F161</f>
        <v>2659</v>
      </c>
      <c r="G158" s="145">
        <f>G159+G163+G165+G161</f>
        <v>2177.6000000000004</v>
      </c>
      <c r="H158" s="146">
        <f t="shared" si="10"/>
        <v>0.8189544941707411</v>
      </c>
    </row>
    <row r="159" spans="1:8" ht="18.75">
      <c r="A159" s="142"/>
      <c r="B159" s="142"/>
      <c r="C159" s="148" t="s">
        <v>465</v>
      </c>
      <c r="D159" s="142"/>
      <c r="E159" s="149" t="s">
        <v>466</v>
      </c>
      <c r="F159" s="150">
        <f>F160</f>
        <v>1609.7</v>
      </c>
      <c r="G159" s="155">
        <f>G160</f>
        <v>1609.7</v>
      </c>
      <c r="H159" s="151">
        <f t="shared" si="10"/>
        <v>1</v>
      </c>
    </row>
    <row r="160" spans="1:8" ht="18.75">
      <c r="A160" s="142"/>
      <c r="B160" s="142"/>
      <c r="C160" s="142"/>
      <c r="D160" s="192" t="s">
        <v>67</v>
      </c>
      <c r="E160" s="191" t="s">
        <v>68</v>
      </c>
      <c r="F160" s="150">
        <v>1609.7</v>
      </c>
      <c r="G160" s="177">
        <v>1609.7</v>
      </c>
      <c r="H160" s="151">
        <f t="shared" si="10"/>
        <v>1</v>
      </c>
    </row>
    <row r="161" spans="1:8" ht="18.75">
      <c r="A161" s="142"/>
      <c r="B161" s="142"/>
      <c r="C161" s="148" t="s">
        <v>356</v>
      </c>
      <c r="D161" s="192"/>
      <c r="E161" s="191" t="s">
        <v>357</v>
      </c>
      <c r="F161" s="150">
        <f>F162</f>
        <v>555.2</v>
      </c>
      <c r="G161" s="177">
        <f>G162</f>
        <v>555.2</v>
      </c>
      <c r="H161" s="151">
        <f t="shared" si="10"/>
        <v>1</v>
      </c>
    </row>
    <row r="162" spans="1:8" ht="18.75">
      <c r="A162" s="142"/>
      <c r="B162" s="142"/>
      <c r="C162" s="142"/>
      <c r="D162" s="192" t="s">
        <v>67</v>
      </c>
      <c r="E162" s="191" t="s">
        <v>68</v>
      </c>
      <c r="F162" s="150">
        <v>555.2</v>
      </c>
      <c r="G162" s="177">
        <v>555.2</v>
      </c>
      <c r="H162" s="151">
        <f t="shared" si="10"/>
        <v>1</v>
      </c>
    </row>
    <row r="163" spans="1:8" ht="18.75">
      <c r="A163" s="210"/>
      <c r="B163" s="210"/>
      <c r="C163" s="211" t="s">
        <v>518</v>
      </c>
      <c r="D163" s="148" t="s">
        <v>847</v>
      </c>
      <c r="E163" s="149" t="s">
        <v>517</v>
      </c>
      <c r="F163" s="150">
        <f>F164</f>
        <v>12.7</v>
      </c>
      <c r="G163" s="177">
        <f>G164</f>
        <v>12.7</v>
      </c>
      <c r="H163" s="151">
        <f t="shared" si="10"/>
        <v>1</v>
      </c>
    </row>
    <row r="164" spans="1:8" ht="18.75">
      <c r="A164" s="212"/>
      <c r="B164" s="212"/>
      <c r="C164" s="213"/>
      <c r="D164" s="148" t="s">
        <v>27</v>
      </c>
      <c r="E164" s="152" t="s">
        <v>28</v>
      </c>
      <c r="F164" s="150">
        <v>12.7</v>
      </c>
      <c r="G164" s="177">
        <v>12.7</v>
      </c>
      <c r="H164" s="151">
        <f t="shared" si="10"/>
        <v>1</v>
      </c>
    </row>
    <row r="165" spans="1:8" ht="37.5">
      <c r="A165" s="148"/>
      <c r="B165" s="148"/>
      <c r="C165" s="194" t="s">
        <v>1060</v>
      </c>
      <c r="D165" s="179"/>
      <c r="E165" s="180" t="s">
        <v>865</v>
      </c>
      <c r="F165" s="181">
        <f>F166</f>
        <v>481.4</v>
      </c>
      <c r="G165" s="195">
        <f>G166</f>
        <v>0</v>
      </c>
      <c r="H165" s="187">
        <f t="shared" si="10"/>
        <v>0</v>
      </c>
    </row>
    <row r="166" spans="1:8" ht="18.75">
      <c r="A166" s="148"/>
      <c r="B166" s="148"/>
      <c r="C166" s="194"/>
      <c r="D166" s="194" t="s">
        <v>67</v>
      </c>
      <c r="E166" s="180" t="s">
        <v>68</v>
      </c>
      <c r="F166" s="202">
        <v>481.4</v>
      </c>
      <c r="G166" s="195">
        <v>0</v>
      </c>
      <c r="H166" s="187">
        <f t="shared" si="10"/>
        <v>0</v>
      </c>
    </row>
    <row r="167" spans="1:8" ht="18.75">
      <c r="A167" s="148"/>
      <c r="B167" s="167" t="s">
        <v>385</v>
      </c>
      <c r="C167" s="167"/>
      <c r="D167" s="167"/>
      <c r="E167" s="168" t="s">
        <v>386</v>
      </c>
      <c r="F167" s="145">
        <f>F168+F184+F198</f>
        <v>23416.7</v>
      </c>
      <c r="G167" s="201">
        <f>G168+G184+G198</f>
        <v>22324.8</v>
      </c>
      <c r="H167" s="146">
        <f t="shared" si="10"/>
        <v>0.9533708848813026</v>
      </c>
    </row>
    <row r="168" spans="1:8" ht="18.75">
      <c r="A168" s="148"/>
      <c r="B168" s="166" t="s">
        <v>387</v>
      </c>
      <c r="C168" s="167"/>
      <c r="D168" s="167"/>
      <c r="E168" s="168" t="s">
        <v>388</v>
      </c>
      <c r="F168" s="145">
        <f>F169</f>
        <v>10401.8</v>
      </c>
      <c r="G168" s="200">
        <f>G169</f>
        <v>10388.7</v>
      </c>
      <c r="H168" s="146">
        <f t="shared" si="10"/>
        <v>0.9987406025880138</v>
      </c>
    </row>
    <row r="169" spans="1:8" ht="37.5">
      <c r="A169" s="142"/>
      <c r="B169" s="142"/>
      <c r="C169" s="142" t="s">
        <v>111</v>
      </c>
      <c r="D169" s="142" t="s">
        <v>847</v>
      </c>
      <c r="E169" s="147" t="s">
        <v>854</v>
      </c>
      <c r="F169" s="145">
        <f>F174+F178+F170</f>
        <v>10401.8</v>
      </c>
      <c r="G169" s="201">
        <f>G174+G178+G170</f>
        <v>10388.7</v>
      </c>
      <c r="H169" s="146">
        <f t="shared" si="10"/>
        <v>0.9987406025880138</v>
      </c>
    </row>
    <row r="170" spans="1:8" ht="18.75">
      <c r="A170" s="142"/>
      <c r="B170" s="142"/>
      <c r="C170" s="207" t="s">
        <v>112</v>
      </c>
      <c r="D170" s="207"/>
      <c r="E170" s="188" t="s">
        <v>395</v>
      </c>
      <c r="F170" s="201">
        <f aca="true" t="shared" si="14" ref="F170:G172">F171</f>
        <v>555.5</v>
      </c>
      <c r="G170" s="201">
        <f t="shared" si="14"/>
        <v>555.5</v>
      </c>
      <c r="H170" s="146">
        <f t="shared" si="10"/>
        <v>1</v>
      </c>
    </row>
    <row r="171" spans="1:8" ht="18.75">
      <c r="A171" s="142"/>
      <c r="B171" s="142"/>
      <c r="C171" s="207" t="s">
        <v>486</v>
      </c>
      <c r="D171" s="207"/>
      <c r="E171" s="188" t="s">
        <v>512</v>
      </c>
      <c r="F171" s="201">
        <f t="shared" si="14"/>
        <v>555.5</v>
      </c>
      <c r="G171" s="201">
        <f t="shared" si="14"/>
        <v>555.5</v>
      </c>
      <c r="H171" s="146">
        <f t="shared" si="10"/>
        <v>1</v>
      </c>
    </row>
    <row r="172" spans="1:8" ht="18.75">
      <c r="A172" s="142"/>
      <c r="B172" s="142"/>
      <c r="C172" s="192" t="s">
        <v>485</v>
      </c>
      <c r="D172" s="192" t="s">
        <v>847</v>
      </c>
      <c r="E172" s="189" t="s">
        <v>484</v>
      </c>
      <c r="F172" s="155">
        <f t="shared" si="14"/>
        <v>555.5</v>
      </c>
      <c r="G172" s="155">
        <f t="shared" si="14"/>
        <v>555.5</v>
      </c>
      <c r="H172" s="151">
        <f t="shared" si="10"/>
        <v>1</v>
      </c>
    </row>
    <row r="173" spans="1:8" ht="18.75">
      <c r="A173" s="142"/>
      <c r="B173" s="142"/>
      <c r="C173" s="207"/>
      <c r="D173" s="192" t="s">
        <v>21</v>
      </c>
      <c r="E173" s="191" t="s">
        <v>22</v>
      </c>
      <c r="F173" s="150">
        <v>555.5</v>
      </c>
      <c r="G173" s="177">
        <v>555.5</v>
      </c>
      <c r="H173" s="151">
        <f t="shared" si="10"/>
        <v>1</v>
      </c>
    </row>
    <row r="174" spans="1:8" ht="18.75">
      <c r="A174" s="142"/>
      <c r="B174" s="142"/>
      <c r="C174" s="142" t="s">
        <v>127</v>
      </c>
      <c r="D174" s="142" t="s">
        <v>847</v>
      </c>
      <c r="E174" s="147" t="s">
        <v>128</v>
      </c>
      <c r="F174" s="145">
        <f aca="true" t="shared" si="15" ref="F174:G176">F175</f>
        <v>1114.9</v>
      </c>
      <c r="G174" s="200">
        <f t="shared" si="15"/>
        <v>1110.7</v>
      </c>
      <c r="H174" s="146">
        <f t="shared" si="10"/>
        <v>0.9962328459951565</v>
      </c>
    </row>
    <row r="175" spans="1:8" ht="37.5">
      <c r="A175" s="142"/>
      <c r="B175" s="142"/>
      <c r="C175" s="142" t="s">
        <v>129</v>
      </c>
      <c r="D175" s="142"/>
      <c r="E175" s="147" t="s">
        <v>130</v>
      </c>
      <c r="F175" s="145">
        <f t="shared" si="15"/>
        <v>1114.9</v>
      </c>
      <c r="G175" s="200">
        <f t="shared" si="15"/>
        <v>1110.7</v>
      </c>
      <c r="H175" s="146">
        <f t="shared" si="10"/>
        <v>0.9962328459951565</v>
      </c>
    </row>
    <row r="176" spans="1:8" ht="18.75">
      <c r="A176" s="142"/>
      <c r="B176" s="142"/>
      <c r="C176" s="148" t="s">
        <v>131</v>
      </c>
      <c r="D176" s="148" t="s">
        <v>847</v>
      </c>
      <c r="E176" s="149" t="s">
        <v>132</v>
      </c>
      <c r="F176" s="150">
        <f t="shared" si="15"/>
        <v>1114.9</v>
      </c>
      <c r="G176" s="190">
        <f t="shared" si="15"/>
        <v>1110.7</v>
      </c>
      <c r="H176" s="193">
        <f t="shared" si="10"/>
        <v>0.9962328459951565</v>
      </c>
    </row>
    <row r="177" spans="1:8" ht="18.75">
      <c r="A177" s="148"/>
      <c r="B177" s="148"/>
      <c r="C177" s="148"/>
      <c r="D177" s="148" t="s">
        <v>27</v>
      </c>
      <c r="E177" s="152" t="s">
        <v>28</v>
      </c>
      <c r="F177" s="150">
        <v>1114.9</v>
      </c>
      <c r="G177" s="190">
        <v>1110.7</v>
      </c>
      <c r="H177" s="193">
        <f t="shared" si="10"/>
        <v>0.9962328459951565</v>
      </c>
    </row>
    <row r="178" spans="1:8" ht="37.5">
      <c r="A178" s="142"/>
      <c r="B178" s="142"/>
      <c r="C178" s="142" t="s">
        <v>153</v>
      </c>
      <c r="D178" s="142" t="s">
        <v>847</v>
      </c>
      <c r="E178" s="147" t="s">
        <v>866</v>
      </c>
      <c r="F178" s="145">
        <f>F179</f>
        <v>8731.4</v>
      </c>
      <c r="G178" s="176">
        <f>G179</f>
        <v>8722.5</v>
      </c>
      <c r="H178" s="196">
        <f t="shared" si="10"/>
        <v>0.9989806903818403</v>
      </c>
    </row>
    <row r="179" spans="1:8" ht="37.5">
      <c r="A179" s="142"/>
      <c r="B179" s="142"/>
      <c r="C179" s="142" t="s">
        <v>154</v>
      </c>
      <c r="D179" s="142"/>
      <c r="E179" s="147" t="s">
        <v>42</v>
      </c>
      <c r="F179" s="145">
        <f>F180</f>
        <v>8731.4</v>
      </c>
      <c r="G179" s="176">
        <f>G180</f>
        <v>8722.5</v>
      </c>
      <c r="H179" s="196">
        <f t="shared" si="10"/>
        <v>0.9989806903818403</v>
      </c>
    </row>
    <row r="180" spans="1:8" ht="18.75">
      <c r="A180" s="142"/>
      <c r="B180" s="142"/>
      <c r="C180" s="148" t="s">
        <v>155</v>
      </c>
      <c r="D180" s="148" t="s">
        <v>847</v>
      </c>
      <c r="E180" s="149" t="s">
        <v>156</v>
      </c>
      <c r="F180" s="150">
        <f>SUM(F181:F183)</f>
        <v>8731.4</v>
      </c>
      <c r="G180" s="190">
        <f>SUM(G181:G183)</f>
        <v>8722.5</v>
      </c>
      <c r="H180" s="193">
        <f t="shared" si="10"/>
        <v>0.9989806903818403</v>
      </c>
    </row>
    <row r="181" spans="1:8" ht="37.5">
      <c r="A181" s="148"/>
      <c r="B181" s="148"/>
      <c r="C181" s="148"/>
      <c r="D181" s="148" t="s">
        <v>46</v>
      </c>
      <c r="E181" s="152" t="s">
        <v>47</v>
      </c>
      <c r="F181" s="150">
        <v>6940.1</v>
      </c>
      <c r="G181" s="190">
        <v>6940.1</v>
      </c>
      <c r="H181" s="193">
        <f t="shared" si="10"/>
        <v>1</v>
      </c>
    </row>
    <row r="182" spans="1:8" ht="18.75">
      <c r="A182" s="148"/>
      <c r="B182" s="148"/>
      <c r="C182" s="148"/>
      <c r="D182" s="148" t="s">
        <v>27</v>
      </c>
      <c r="E182" s="152" t="s">
        <v>28</v>
      </c>
      <c r="F182" s="150">
        <v>1717.9</v>
      </c>
      <c r="G182" s="190">
        <v>1709.6</v>
      </c>
      <c r="H182" s="193">
        <f t="shared" si="10"/>
        <v>0.99516851970429</v>
      </c>
    </row>
    <row r="183" spans="1:8" ht="18.75">
      <c r="A183" s="148"/>
      <c r="B183" s="148"/>
      <c r="C183" s="148"/>
      <c r="D183" s="148" t="s">
        <v>67</v>
      </c>
      <c r="E183" s="152" t="s">
        <v>68</v>
      </c>
      <c r="F183" s="150">
        <v>73.4</v>
      </c>
      <c r="G183" s="190">
        <v>72.8</v>
      </c>
      <c r="H183" s="193">
        <f t="shared" si="10"/>
        <v>0.991825613079019</v>
      </c>
    </row>
    <row r="184" spans="1:8" ht="18.75">
      <c r="A184" s="148"/>
      <c r="B184" s="166" t="s">
        <v>389</v>
      </c>
      <c r="C184" s="167"/>
      <c r="D184" s="167"/>
      <c r="E184" s="168" t="s">
        <v>390</v>
      </c>
      <c r="F184" s="145">
        <f>F185</f>
        <v>7539.700000000001</v>
      </c>
      <c r="G184" s="176">
        <f>G185</f>
        <v>7535.799999999999</v>
      </c>
      <c r="H184" s="196">
        <f t="shared" si="10"/>
        <v>0.9994827380399749</v>
      </c>
    </row>
    <row r="185" spans="1:8" ht="37.5">
      <c r="A185" s="142"/>
      <c r="B185" s="142"/>
      <c r="C185" s="142" t="s">
        <v>111</v>
      </c>
      <c r="D185" s="142" t="s">
        <v>847</v>
      </c>
      <c r="E185" s="147" t="s">
        <v>854</v>
      </c>
      <c r="F185" s="145">
        <f>F186+F192</f>
        <v>7539.700000000001</v>
      </c>
      <c r="G185" s="176">
        <f>G186+G192</f>
        <v>7535.799999999999</v>
      </c>
      <c r="H185" s="196">
        <f t="shared" si="10"/>
        <v>0.9994827380399749</v>
      </c>
    </row>
    <row r="186" spans="1:8" ht="18.75">
      <c r="A186" s="142"/>
      <c r="B186" s="142"/>
      <c r="C186" s="142" t="s">
        <v>127</v>
      </c>
      <c r="D186" s="142" t="s">
        <v>847</v>
      </c>
      <c r="E186" s="147" t="s">
        <v>128</v>
      </c>
      <c r="F186" s="145">
        <f>F187</f>
        <v>1304.1000000000001</v>
      </c>
      <c r="G186" s="176">
        <f>G187</f>
        <v>1303.8000000000002</v>
      </c>
      <c r="H186" s="196">
        <f aca="true" t="shared" si="16" ref="H186:H248">G186/F186</f>
        <v>0.9997699562916954</v>
      </c>
    </row>
    <row r="187" spans="1:8" ht="37.5">
      <c r="A187" s="142"/>
      <c r="B187" s="142"/>
      <c r="C187" s="142" t="s">
        <v>133</v>
      </c>
      <c r="D187" s="142"/>
      <c r="E187" s="147" t="s">
        <v>134</v>
      </c>
      <c r="F187" s="145">
        <f>F188+F190</f>
        <v>1304.1000000000001</v>
      </c>
      <c r="G187" s="176">
        <f>G188+G190</f>
        <v>1303.8000000000002</v>
      </c>
      <c r="H187" s="196">
        <f t="shared" si="16"/>
        <v>0.9997699562916954</v>
      </c>
    </row>
    <row r="188" spans="1:8" ht="18.75">
      <c r="A188" s="142"/>
      <c r="B188" s="142"/>
      <c r="C188" s="148" t="s">
        <v>135</v>
      </c>
      <c r="D188" s="148" t="s">
        <v>847</v>
      </c>
      <c r="E188" s="149" t="s">
        <v>136</v>
      </c>
      <c r="F188" s="150">
        <f>F189</f>
        <v>174.7</v>
      </c>
      <c r="G188" s="190">
        <f>G189</f>
        <v>174.4</v>
      </c>
      <c r="H188" s="193">
        <f t="shared" si="16"/>
        <v>0.9982827704636521</v>
      </c>
    </row>
    <row r="189" spans="1:8" ht="18.75">
      <c r="A189" s="148"/>
      <c r="B189" s="148"/>
      <c r="C189" s="148"/>
      <c r="D189" s="148" t="s">
        <v>27</v>
      </c>
      <c r="E189" s="152" t="s">
        <v>28</v>
      </c>
      <c r="F189" s="150">
        <v>174.7</v>
      </c>
      <c r="G189" s="190">
        <v>174.4</v>
      </c>
      <c r="H189" s="193">
        <f t="shared" si="16"/>
        <v>0.9982827704636521</v>
      </c>
    </row>
    <row r="190" spans="1:8" ht="18.75">
      <c r="A190" s="142"/>
      <c r="B190" s="142"/>
      <c r="C190" s="148" t="s">
        <v>139</v>
      </c>
      <c r="D190" s="148" t="s">
        <v>847</v>
      </c>
      <c r="E190" s="149" t="s">
        <v>140</v>
      </c>
      <c r="F190" s="155">
        <f>F191</f>
        <v>1129.4</v>
      </c>
      <c r="G190" s="155">
        <f>G191</f>
        <v>1129.4</v>
      </c>
      <c r="H190" s="193">
        <f t="shared" si="16"/>
        <v>1</v>
      </c>
    </row>
    <row r="191" spans="1:8" ht="18.75">
      <c r="A191" s="148"/>
      <c r="B191" s="148"/>
      <c r="C191" s="148"/>
      <c r="D191" s="148" t="s">
        <v>21</v>
      </c>
      <c r="E191" s="152" t="s">
        <v>22</v>
      </c>
      <c r="F191" s="155">
        <v>1129.4</v>
      </c>
      <c r="G191" s="190">
        <v>1129.4</v>
      </c>
      <c r="H191" s="193">
        <f t="shared" si="16"/>
        <v>1</v>
      </c>
    </row>
    <row r="192" spans="1:8" ht="37.5">
      <c r="A192" s="142"/>
      <c r="B192" s="142"/>
      <c r="C192" s="142" t="s">
        <v>153</v>
      </c>
      <c r="D192" s="142" t="s">
        <v>847</v>
      </c>
      <c r="E192" s="147" t="s">
        <v>866</v>
      </c>
      <c r="F192" s="145">
        <f>F193</f>
        <v>6235.6</v>
      </c>
      <c r="G192" s="176">
        <f>G193</f>
        <v>6231.999999999999</v>
      </c>
      <c r="H192" s="196">
        <f t="shared" si="16"/>
        <v>0.9994226698312911</v>
      </c>
    </row>
    <row r="193" spans="1:8" ht="37.5">
      <c r="A193" s="142"/>
      <c r="B193" s="142"/>
      <c r="C193" s="142" t="s">
        <v>154</v>
      </c>
      <c r="D193" s="142"/>
      <c r="E193" s="147" t="s">
        <v>42</v>
      </c>
      <c r="F193" s="145">
        <f>F194</f>
        <v>6235.6</v>
      </c>
      <c r="G193" s="176">
        <f>G194</f>
        <v>6231.999999999999</v>
      </c>
      <c r="H193" s="196">
        <f t="shared" si="16"/>
        <v>0.9994226698312911</v>
      </c>
    </row>
    <row r="194" spans="1:8" ht="18.75">
      <c r="A194" s="148"/>
      <c r="B194" s="148"/>
      <c r="C194" s="148" t="s">
        <v>155</v>
      </c>
      <c r="D194" s="148" t="s">
        <v>847</v>
      </c>
      <c r="E194" s="149" t="s">
        <v>156</v>
      </c>
      <c r="F194" s="150">
        <f>SUM(F195:F197)</f>
        <v>6235.6</v>
      </c>
      <c r="G194" s="190">
        <f>SUM(G195:G197)</f>
        <v>6231.999999999999</v>
      </c>
      <c r="H194" s="193">
        <f t="shared" si="16"/>
        <v>0.9994226698312911</v>
      </c>
    </row>
    <row r="195" spans="1:8" ht="37.5">
      <c r="A195" s="148"/>
      <c r="B195" s="148"/>
      <c r="C195" s="148"/>
      <c r="D195" s="148" t="s">
        <v>46</v>
      </c>
      <c r="E195" s="152" t="s">
        <v>47</v>
      </c>
      <c r="F195" s="150">
        <v>5736.1</v>
      </c>
      <c r="G195" s="190">
        <v>5735.9</v>
      </c>
      <c r="H195" s="193">
        <f t="shared" si="16"/>
        <v>0.999965133104374</v>
      </c>
    </row>
    <row r="196" spans="1:8" ht="18.75">
      <c r="A196" s="148"/>
      <c r="B196" s="148"/>
      <c r="C196" s="148"/>
      <c r="D196" s="148" t="s">
        <v>27</v>
      </c>
      <c r="E196" s="152" t="s">
        <v>28</v>
      </c>
      <c r="F196" s="155">
        <v>488.5</v>
      </c>
      <c r="G196" s="190">
        <v>485.2</v>
      </c>
      <c r="H196" s="193">
        <f t="shared" si="16"/>
        <v>0.9932446264073694</v>
      </c>
    </row>
    <row r="197" spans="1:8" ht="18.75">
      <c r="A197" s="148"/>
      <c r="B197" s="148"/>
      <c r="C197" s="148"/>
      <c r="D197" s="148" t="s">
        <v>67</v>
      </c>
      <c r="E197" s="152" t="s">
        <v>68</v>
      </c>
      <c r="F197" s="150">
        <v>11</v>
      </c>
      <c r="G197" s="190">
        <v>10.9</v>
      </c>
      <c r="H197" s="193">
        <f t="shared" si="16"/>
        <v>0.990909090909091</v>
      </c>
    </row>
    <row r="198" spans="1:8" ht="18.75">
      <c r="A198" s="148"/>
      <c r="B198" s="167" t="s">
        <v>391</v>
      </c>
      <c r="C198" s="167"/>
      <c r="D198" s="167"/>
      <c r="E198" s="168" t="s">
        <v>392</v>
      </c>
      <c r="F198" s="145">
        <f>F199</f>
        <v>5475.2</v>
      </c>
      <c r="G198" s="176">
        <f>G199</f>
        <v>4400.3</v>
      </c>
      <c r="H198" s="196">
        <f t="shared" si="16"/>
        <v>0.8036784044418469</v>
      </c>
    </row>
    <row r="199" spans="1:8" ht="37.5">
      <c r="A199" s="142"/>
      <c r="B199" s="142"/>
      <c r="C199" s="142" t="s">
        <v>111</v>
      </c>
      <c r="D199" s="142" t="s">
        <v>847</v>
      </c>
      <c r="E199" s="147" t="s">
        <v>854</v>
      </c>
      <c r="F199" s="145">
        <f>F200</f>
        <v>5475.2</v>
      </c>
      <c r="G199" s="176">
        <f>G200</f>
        <v>4400.3</v>
      </c>
      <c r="H199" s="196">
        <f t="shared" si="16"/>
        <v>0.8036784044418469</v>
      </c>
    </row>
    <row r="200" spans="1:8" ht="18.75">
      <c r="A200" s="142"/>
      <c r="B200" s="142"/>
      <c r="C200" s="142" t="s">
        <v>112</v>
      </c>
      <c r="D200" s="142" t="s">
        <v>847</v>
      </c>
      <c r="E200" s="147" t="s">
        <v>395</v>
      </c>
      <c r="F200" s="145">
        <f>F201+F209</f>
        <v>5475.2</v>
      </c>
      <c r="G200" s="145">
        <f>G201+G209</f>
        <v>4400.3</v>
      </c>
      <c r="H200" s="196">
        <f t="shared" si="16"/>
        <v>0.8036784044418469</v>
      </c>
    </row>
    <row r="201" spans="1:8" ht="18.75">
      <c r="A201" s="142"/>
      <c r="B201" s="142"/>
      <c r="C201" s="142" t="s">
        <v>113</v>
      </c>
      <c r="D201" s="142"/>
      <c r="E201" s="147" t="s">
        <v>114</v>
      </c>
      <c r="F201" s="145">
        <f>F202+F207+F205</f>
        <v>4165.5</v>
      </c>
      <c r="G201" s="145">
        <f>G202+G207+G205</f>
        <v>3126.9</v>
      </c>
      <c r="H201" s="196">
        <f t="shared" si="16"/>
        <v>0.750666186532229</v>
      </c>
    </row>
    <row r="202" spans="1:8" ht="18.75">
      <c r="A202" s="142"/>
      <c r="B202" s="142"/>
      <c r="C202" s="148" t="s">
        <v>115</v>
      </c>
      <c r="D202" s="148" t="s">
        <v>847</v>
      </c>
      <c r="E202" s="149" t="s">
        <v>867</v>
      </c>
      <c r="F202" s="155">
        <f>F203+F204</f>
        <v>3548</v>
      </c>
      <c r="G202" s="177">
        <f>G203+G204</f>
        <v>2971.5</v>
      </c>
      <c r="H202" s="151">
        <f t="shared" si="16"/>
        <v>0.8375140924464487</v>
      </c>
    </row>
    <row r="203" spans="1:8" ht="18.75">
      <c r="A203" s="148"/>
      <c r="B203" s="148"/>
      <c r="C203" s="148"/>
      <c r="D203" s="148" t="s">
        <v>27</v>
      </c>
      <c r="E203" s="152" t="s">
        <v>28</v>
      </c>
      <c r="F203" s="155">
        <v>250</v>
      </c>
      <c r="G203" s="177">
        <v>250</v>
      </c>
      <c r="H203" s="151">
        <f t="shared" si="16"/>
        <v>1</v>
      </c>
    </row>
    <row r="204" spans="1:8" ht="18.75">
      <c r="A204" s="148"/>
      <c r="B204" s="148"/>
      <c r="C204" s="148"/>
      <c r="D204" s="148" t="s">
        <v>67</v>
      </c>
      <c r="E204" s="152" t="s">
        <v>68</v>
      </c>
      <c r="F204" s="155">
        <v>3298</v>
      </c>
      <c r="G204" s="177">
        <v>2721.5</v>
      </c>
      <c r="H204" s="151">
        <f t="shared" si="16"/>
        <v>0.8251970891449363</v>
      </c>
    </row>
    <row r="205" spans="1:8" ht="18.75">
      <c r="A205" s="148"/>
      <c r="B205" s="148"/>
      <c r="C205" s="178" t="s">
        <v>868</v>
      </c>
      <c r="D205" s="178"/>
      <c r="E205" s="183" t="s">
        <v>869</v>
      </c>
      <c r="F205" s="181">
        <f>F206</f>
        <v>606.5</v>
      </c>
      <c r="G205" s="202">
        <f>G206</f>
        <v>144.4</v>
      </c>
      <c r="H205" s="187">
        <f t="shared" si="16"/>
        <v>0.23808738664468262</v>
      </c>
    </row>
    <row r="206" spans="1:8" ht="18.75">
      <c r="A206" s="148"/>
      <c r="B206" s="148"/>
      <c r="C206" s="178"/>
      <c r="D206" s="178" t="s">
        <v>27</v>
      </c>
      <c r="E206" s="180" t="s">
        <v>28</v>
      </c>
      <c r="F206" s="181">
        <v>606.5</v>
      </c>
      <c r="G206" s="195">
        <v>144.4</v>
      </c>
      <c r="H206" s="187">
        <f t="shared" si="16"/>
        <v>0.23808738664468262</v>
      </c>
    </row>
    <row r="207" spans="1:8" ht="37.5">
      <c r="A207" s="148"/>
      <c r="B207" s="148"/>
      <c r="C207" s="194" t="s">
        <v>362</v>
      </c>
      <c r="D207" s="194"/>
      <c r="E207" s="186" t="s">
        <v>119</v>
      </c>
      <c r="F207" s="181">
        <f>F208</f>
        <v>11</v>
      </c>
      <c r="G207" s="195">
        <f>G208</f>
        <v>11</v>
      </c>
      <c r="H207" s="187">
        <f t="shared" si="16"/>
        <v>1</v>
      </c>
    </row>
    <row r="208" spans="1:8" ht="18.75">
      <c r="A208" s="148"/>
      <c r="B208" s="148"/>
      <c r="C208" s="194"/>
      <c r="D208" s="179" t="s">
        <v>27</v>
      </c>
      <c r="E208" s="180" t="s">
        <v>28</v>
      </c>
      <c r="F208" s="181">
        <v>11</v>
      </c>
      <c r="G208" s="195">
        <v>11</v>
      </c>
      <c r="H208" s="187">
        <f t="shared" si="16"/>
        <v>1</v>
      </c>
    </row>
    <row r="209" spans="1:8" ht="18.75">
      <c r="A209" s="148"/>
      <c r="B209" s="148"/>
      <c r="C209" s="167" t="s">
        <v>486</v>
      </c>
      <c r="D209" s="207"/>
      <c r="E209" s="214" t="s">
        <v>870</v>
      </c>
      <c r="F209" s="201">
        <f>F210</f>
        <v>1309.7</v>
      </c>
      <c r="G209" s="201">
        <f>G210</f>
        <v>1273.4</v>
      </c>
      <c r="H209" s="146">
        <f t="shared" si="16"/>
        <v>0.9722837290982668</v>
      </c>
    </row>
    <row r="210" spans="1:8" ht="18.75">
      <c r="A210" s="148"/>
      <c r="B210" s="148"/>
      <c r="C210" s="198" t="s">
        <v>485</v>
      </c>
      <c r="D210" s="192"/>
      <c r="E210" s="191" t="s">
        <v>484</v>
      </c>
      <c r="F210" s="155">
        <f>F211</f>
        <v>1309.7</v>
      </c>
      <c r="G210" s="155">
        <f>G211</f>
        <v>1273.4</v>
      </c>
      <c r="H210" s="151">
        <f t="shared" si="16"/>
        <v>0.9722837290982668</v>
      </c>
    </row>
    <row r="211" spans="1:8" ht="18.75">
      <c r="A211" s="148"/>
      <c r="B211" s="148"/>
      <c r="C211" s="198"/>
      <c r="D211" s="148" t="s">
        <v>27</v>
      </c>
      <c r="E211" s="152" t="s">
        <v>28</v>
      </c>
      <c r="F211" s="155">
        <v>1309.7</v>
      </c>
      <c r="G211" s="177">
        <v>1273.4</v>
      </c>
      <c r="H211" s="151">
        <f t="shared" si="16"/>
        <v>0.9722837290982668</v>
      </c>
    </row>
    <row r="212" spans="1:8" ht="18.75">
      <c r="A212" s="197"/>
      <c r="B212" s="167" t="s">
        <v>393</v>
      </c>
      <c r="C212" s="167"/>
      <c r="D212" s="167"/>
      <c r="E212" s="168" t="s">
        <v>394</v>
      </c>
      <c r="F212" s="201">
        <f>F213+F219+F230+F236+F251</f>
        <v>219451.7</v>
      </c>
      <c r="G212" s="201">
        <f>G213+G219+G230+G236+G251</f>
        <v>181280.4</v>
      </c>
      <c r="H212" s="146">
        <f t="shared" si="16"/>
        <v>0.8260605864525086</v>
      </c>
    </row>
    <row r="213" spans="1:8" ht="18.75">
      <c r="A213" s="197"/>
      <c r="B213" s="167" t="s">
        <v>871</v>
      </c>
      <c r="C213" s="167"/>
      <c r="D213" s="167"/>
      <c r="E213" s="168" t="s">
        <v>872</v>
      </c>
      <c r="F213" s="201">
        <f aca="true" t="shared" si="17" ref="F213:G215">F214</f>
        <v>45.3</v>
      </c>
      <c r="G213" s="201">
        <f t="shared" si="17"/>
        <v>43.5</v>
      </c>
      <c r="H213" s="146">
        <f t="shared" si="16"/>
        <v>0.9602649006622517</v>
      </c>
    </row>
    <row r="214" spans="1:8" ht="37.5">
      <c r="A214" s="197"/>
      <c r="B214" s="167"/>
      <c r="C214" s="167" t="s">
        <v>111</v>
      </c>
      <c r="D214" s="167"/>
      <c r="E214" s="168" t="s">
        <v>854</v>
      </c>
      <c r="F214" s="201">
        <f t="shared" si="17"/>
        <v>45.3</v>
      </c>
      <c r="G214" s="201">
        <f t="shared" si="17"/>
        <v>43.5</v>
      </c>
      <c r="H214" s="146">
        <f t="shared" si="16"/>
        <v>0.9602649006622517</v>
      </c>
    </row>
    <row r="215" spans="1:8" ht="18.75">
      <c r="A215" s="197"/>
      <c r="B215" s="167"/>
      <c r="C215" s="167" t="s">
        <v>141</v>
      </c>
      <c r="D215" s="167"/>
      <c r="E215" s="168" t="s">
        <v>142</v>
      </c>
      <c r="F215" s="145">
        <f t="shared" si="17"/>
        <v>45.3</v>
      </c>
      <c r="G215" s="201">
        <f t="shared" si="17"/>
        <v>43.5</v>
      </c>
      <c r="H215" s="146">
        <f t="shared" si="16"/>
        <v>0.9602649006622517</v>
      </c>
    </row>
    <row r="216" spans="1:8" ht="18.75">
      <c r="A216" s="197"/>
      <c r="B216" s="167"/>
      <c r="C216" s="167" t="s">
        <v>143</v>
      </c>
      <c r="D216" s="167"/>
      <c r="E216" s="168" t="s">
        <v>144</v>
      </c>
      <c r="F216" s="145">
        <f>F217</f>
        <v>45.3</v>
      </c>
      <c r="G216" s="145">
        <f>G217</f>
        <v>43.5</v>
      </c>
      <c r="H216" s="146">
        <f t="shared" si="16"/>
        <v>0.9602649006622517</v>
      </c>
    </row>
    <row r="217" spans="1:8" ht="18.75">
      <c r="A217" s="197"/>
      <c r="B217" s="167"/>
      <c r="C217" s="198" t="s">
        <v>873</v>
      </c>
      <c r="D217" s="198"/>
      <c r="E217" s="199" t="s">
        <v>874</v>
      </c>
      <c r="F217" s="150">
        <f>F218</f>
        <v>45.3</v>
      </c>
      <c r="G217" s="155">
        <f>G218</f>
        <v>43.5</v>
      </c>
      <c r="H217" s="151">
        <f t="shared" si="16"/>
        <v>0.9602649006622517</v>
      </c>
    </row>
    <row r="218" spans="1:8" ht="18.75">
      <c r="A218" s="197"/>
      <c r="B218" s="167"/>
      <c r="C218" s="198"/>
      <c r="D218" s="148" t="s">
        <v>27</v>
      </c>
      <c r="E218" s="152" t="s">
        <v>28</v>
      </c>
      <c r="F218" s="150">
        <v>45.3</v>
      </c>
      <c r="G218" s="177">
        <v>43.5</v>
      </c>
      <c r="H218" s="151">
        <f t="shared" si="16"/>
        <v>0.9602649006622517</v>
      </c>
    </row>
    <row r="219" spans="1:8" ht="18.75">
      <c r="A219" s="148"/>
      <c r="B219" s="166" t="s">
        <v>396</v>
      </c>
      <c r="C219" s="167"/>
      <c r="D219" s="167"/>
      <c r="E219" s="168" t="s">
        <v>397</v>
      </c>
      <c r="F219" s="145">
        <f>F220</f>
        <v>2494.8</v>
      </c>
      <c r="G219" s="200">
        <f>G220</f>
        <v>1105.4</v>
      </c>
      <c r="H219" s="146">
        <f t="shared" si="16"/>
        <v>0.44308160974827643</v>
      </c>
    </row>
    <row r="220" spans="1:8" ht="37.5">
      <c r="A220" s="142"/>
      <c r="B220" s="142"/>
      <c r="C220" s="142" t="s">
        <v>111</v>
      </c>
      <c r="D220" s="142" t="s">
        <v>847</v>
      </c>
      <c r="E220" s="147" t="s">
        <v>854</v>
      </c>
      <c r="F220" s="145">
        <f>F221+F225</f>
        <v>2494.8</v>
      </c>
      <c r="G220" s="200">
        <f>G221+G225</f>
        <v>1105.4</v>
      </c>
      <c r="H220" s="146">
        <f t="shared" si="16"/>
        <v>0.44308160974827643</v>
      </c>
    </row>
    <row r="221" spans="1:8" ht="18.75">
      <c r="A221" s="142"/>
      <c r="B221" s="142"/>
      <c r="C221" s="142" t="s">
        <v>127</v>
      </c>
      <c r="D221" s="142" t="s">
        <v>847</v>
      </c>
      <c r="E221" s="147" t="s">
        <v>128</v>
      </c>
      <c r="F221" s="145">
        <f aca="true" t="shared" si="18" ref="F221:G223">F222</f>
        <v>245.5</v>
      </c>
      <c r="G221" s="200">
        <f t="shared" si="18"/>
        <v>245.5</v>
      </c>
      <c r="H221" s="146">
        <f t="shared" si="16"/>
        <v>1</v>
      </c>
    </row>
    <row r="222" spans="1:8" ht="37.5">
      <c r="A222" s="142"/>
      <c r="B222" s="142"/>
      <c r="C222" s="142" t="s">
        <v>133</v>
      </c>
      <c r="D222" s="142"/>
      <c r="E222" s="147" t="s">
        <v>134</v>
      </c>
      <c r="F222" s="145">
        <f t="shared" si="18"/>
        <v>245.5</v>
      </c>
      <c r="G222" s="200">
        <f t="shared" si="18"/>
        <v>245.5</v>
      </c>
      <c r="H222" s="146">
        <f t="shared" si="16"/>
        <v>1</v>
      </c>
    </row>
    <row r="223" spans="1:8" ht="18.75">
      <c r="A223" s="142"/>
      <c r="B223" s="142"/>
      <c r="C223" s="148" t="s">
        <v>137</v>
      </c>
      <c r="D223" s="148" t="s">
        <v>847</v>
      </c>
      <c r="E223" s="149" t="s">
        <v>138</v>
      </c>
      <c r="F223" s="150">
        <f t="shared" si="18"/>
        <v>245.5</v>
      </c>
      <c r="G223" s="177">
        <f t="shared" si="18"/>
        <v>245.5</v>
      </c>
      <c r="H223" s="151">
        <f t="shared" si="16"/>
        <v>1</v>
      </c>
    </row>
    <row r="224" spans="1:8" ht="18.75">
      <c r="A224" s="148"/>
      <c r="B224" s="148"/>
      <c r="C224" s="148"/>
      <c r="D224" s="148" t="s">
        <v>21</v>
      </c>
      <c r="E224" s="152" t="s">
        <v>22</v>
      </c>
      <c r="F224" s="150">
        <v>245.5</v>
      </c>
      <c r="G224" s="177">
        <v>245.5</v>
      </c>
      <c r="H224" s="151">
        <f t="shared" si="16"/>
        <v>1</v>
      </c>
    </row>
    <row r="225" spans="1:8" ht="18.75">
      <c r="A225" s="142"/>
      <c r="B225" s="142"/>
      <c r="C225" s="142" t="s">
        <v>141</v>
      </c>
      <c r="D225" s="142" t="s">
        <v>847</v>
      </c>
      <c r="E225" s="147" t="s">
        <v>142</v>
      </c>
      <c r="F225" s="145">
        <f>F226</f>
        <v>2249.3</v>
      </c>
      <c r="G225" s="200">
        <f>G226</f>
        <v>859.9</v>
      </c>
      <c r="H225" s="146">
        <f t="shared" si="16"/>
        <v>0.38229671453341035</v>
      </c>
    </row>
    <row r="226" spans="1:8" ht="18.75">
      <c r="A226" s="142"/>
      <c r="B226" s="142"/>
      <c r="C226" s="142" t="s">
        <v>145</v>
      </c>
      <c r="D226" s="142"/>
      <c r="E226" s="147" t="s">
        <v>144</v>
      </c>
      <c r="F226" s="145">
        <f>F227</f>
        <v>2249.3</v>
      </c>
      <c r="G226" s="200">
        <f>G227</f>
        <v>859.9</v>
      </c>
      <c r="H226" s="146">
        <f t="shared" si="16"/>
        <v>0.38229671453341035</v>
      </c>
    </row>
    <row r="227" spans="1:8" ht="18.75">
      <c r="A227" s="142"/>
      <c r="B227" s="142"/>
      <c r="C227" s="148" t="s">
        <v>145</v>
      </c>
      <c r="D227" s="148" t="s">
        <v>847</v>
      </c>
      <c r="E227" s="149" t="s">
        <v>146</v>
      </c>
      <c r="F227" s="155">
        <f>F228+F229</f>
        <v>2249.3</v>
      </c>
      <c r="G227" s="155">
        <f>G228+G229</f>
        <v>859.9</v>
      </c>
      <c r="H227" s="151">
        <f t="shared" si="16"/>
        <v>0.38229671453341035</v>
      </c>
    </row>
    <row r="228" spans="1:8" ht="18.75">
      <c r="A228" s="142"/>
      <c r="B228" s="142"/>
      <c r="C228" s="148"/>
      <c r="D228" s="148" t="s">
        <v>27</v>
      </c>
      <c r="E228" s="152" t="s">
        <v>28</v>
      </c>
      <c r="F228" s="155">
        <v>1389.4</v>
      </c>
      <c r="G228" s="177">
        <v>0</v>
      </c>
      <c r="H228" s="151">
        <f t="shared" si="16"/>
        <v>0</v>
      </c>
    </row>
    <row r="229" spans="1:8" ht="18.75">
      <c r="A229" s="148"/>
      <c r="B229" s="148"/>
      <c r="C229" s="148"/>
      <c r="D229" s="148" t="s">
        <v>21</v>
      </c>
      <c r="E229" s="152" t="s">
        <v>22</v>
      </c>
      <c r="F229" s="155">
        <v>859.9</v>
      </c>
      <c r="G229" s="177">
        <v>859.9</v>
      </c>
      <c r="H229" s="151">
        <f t="shared" si="16"/>
        <v>1</v>
      </c>
    </row>
    <row r="230" spans="1:8" ht="18.75">
      <c r="A230" s="148"/>
      <c r="B230" s="142" t="s">
        <v>875</v>
      </c>
      <c r="C230" s="142"/>
      <c r="D230" s="142"/>
      <c r="E230" s="215" t="s">
        <v>550</v>
      </c>
      <c r="F230" s="201">
        <f aca="true" t="shared" si="19" ref="F230:G234">F231</f>
        <v>123.4</v>
      </c>
      <c r="G230" s="201">
        <f t="shared" si="19"/>
        <v>0</v>
      </c>
      <c r="H230" s="146">
        <f t="shared" si="16"/>
        <v>0</v>
      </c>
    </row>
    <row r="231" spans="1:8" ht="18.75">
      <c r="A231" s="148"/>
      <c r="B231" s="148"/>
      <c r="C231" s="142" t="s">
        <v>180</v>
      </c>
      <c r="D231" s="142"/>
      <c r="E231" s="215" t="s">
        <v>181</v>
      </c>
      <c r="F231" s="201">
        <f t="shared" si="19"/>
        <v>123.4</v>
      </c>
      <c r="G231" s="201">
        <f t="shared" si="19"/>
        <v>0</v>
      </c>
      <c r="H231" s="146">
        <f t="shared" si="16"/>
        <v>0</v>
      </c>
    </row>
    <row r="232" spans="1:8" ht="37.5">
      <c r="A232" s="148"/>
      <c r="B232" s="148"/>
      <c r="C232" s="142" t="s">
        <v>234</v>
      </c>
      <c r="D232" s="142"/>
      <c r="E232" s="215" t="s">
        <v>235</v>
      </c>
      <c r="F232" s="145">
        <f t="shared" si="19"/>
        <v>123.4</v>
      </c>
      <c r="G232" s="201">
        <f t="shared" si="19"/>
        <v>0</v>
      </c>
      <c r="H232" s="146">
        <f t="shared" si="16"/>
        <v>0</v>
      </c>
    </row>
    <row r="233" spans="1:8" ht="18.75">
      <c r="A233" s="148"/>
      <c r="B233" s="148"/>
      <c r="C233" s="142" t="s">
        <v>503</v>
      </c>
      <c r="D233" s="142"/>
      <c r="E233" s="215" t="s">
        <v>502</v>
      </c>
      <c r="F233" s="145">
        <f t="shared" si="19"/>
        <v>123.4</v>
      </c>
      <c r="G233" s="201">
        <f t="shared" si="19"/>
        <v>0</v>
      </c>
      <c r="H233" s="146">
        <f t="shared" si="16"/>
        <v>0</v>
      </c>
    </row>
    <row r="234" spans="1:8" ht="18.75">
      <c r="A234" s="148"/>
      <c r="B234" s="148"/>
      <c r="C234" s="148" t="s">
        <v>876</v>
      </c>
      <c r="D234" s="148"/>
      <c r="E234" s="152" t="s">
        <v>877</v>
      </c>
      <c r="F234" s="155">
        <f t="shared" si="19"/>
        <v>123.4</v>
      </c>
      <c r="G234" s="155">
        <f t="shared" si="19"/>
        <v>0</v>
      </c>
      <c r="H234" s="151">
        <f t="shared" si="16"/>
        <v>0</v>
      </c>
    </row>
    <row r="235" spans="1:8" ht="18.75">
      <c r="A235" s="148"/>
      <c r="B235" s="148"/>
      <c r="C235" s="148"/>
      <c r="D235" s="148" t="s">
        <v>27</v>
      </c>
      <c r="E235" s="152" t="s">
        <v>28</v>
      </c>
      <c r="F235" s="155">
        <v>123.4</v>
      </c>
      <c r="G235" s="177">
        <v>0</v>
      </c>
      <c r="H235" s="151">
        <f t="shared" si="16"/>
        <v>0</v>
      </c>
    </row>
    <row r="236" spans="1:8" ht="18.75">
      <c r="A236" s="148"/>
      <c r="B236" s="167" t="s">
        <v>398</v>
      </c>
      <c r="C236" s="167"/>
      <c r="D236" s="167"/>
      <c r="E236" s="168" t="s">
        <v>399</v>
      </c>
      <c r="F236" s="145">
        <f>F237</f>
        <v>212488.2</v>
      </c>
      <c r="G236" s="200">
        <f>G237</f>
        <v>175831.5</v>
      </c>
      <c r="H236" s="146">
        <f t="shared" si="16"/>
        <v>0.8274883028798775</v>
      </c>
    </row>
    <row r="237" spans="1:8" ht="18.75">
      <c r="A237" s="142"/>
      <c r="B237" s="142"/>
      <c r="C237" s="142" t="s">
        <v>180</v>
      </c>
      <c r="D237" s="142" t="s">
        <v>847</v>
      </c>
      <c r="E237" s="147" t="s">
        <v>181</v>
      </c>
      <c r="F237" s="145">
        <f>F238</f>
        <v>212488.2</v>
      </c>
      <c r="G237" s="200">
        <f>G238</f>
        <v>175831.5</v>
      </c>
      <c r="H237" s="146">
        <f t="shared" si="16"/>
        <v>0.8274883028798775</v>
      </c>
    </row>
    <row r="238" spans="1:8" ht="18.75">
      <c r="A238" s="142"/>
      <c r="B238" s="142"/>
      <c r="C238" s="142" t="s">
        <v>202</v>
      </c>
      <c r="D238" s="142" t="s">
        <v>847</v>
      </c>
      <c r="E238" s="147" t="s">
        <v>203</v>
      </c>
      <c r="F238" s="145">
        <f>F239+F242</f>
        <v>212488.2</v>
      </c>
      <c r="G238" s="200">
        <f>G239+G242</f>
        <v>175831.5</v>
      </c>
      <c r="H238" s="146">
        <f t="shared" si="16"/>
        <v>0.8274883028798775</v>
      </c>
    </row>
    <row r="239" spans="1:8" ht="37.5">
      <c r="A239" s="142"/>
      <c r="B239" s="142"/>
      <c r="C239" s="142" t="s">
        <v>204</v>
      </c>
      <c r="D239" s="142"/>
      <c r="E239" s="147" t="s">
        <v>205</v>
      </c>
      <c r="F239" s="145">
        <f>F240</f>
        <v>104402.8</v>
      </c>
      <c r="G239" s="200">
        <f>G240</f>
        <v>103147.5</v>
      </c>
      <c r="H239" s="146">
        <f t="shared" si="16"/>
        <v>0.987976376112518</v>
      </c>
    </row>
    <row r="240" spans="1:8" ht="18.75">
      <c r="A240" s="142"/>
      <c r="B240" s="142"/>
      <c r="C240" s="148" t="s">
        <v>206</v>
      </c>
      <c r="D240" s="148" t="s">
        <v>847</v>
      </c>
      <c r="E240" s="149" t="s">
        <v>878</v>
      </c>
      <c r="F240" s="150">
        <f>F241</f>
        <v>104402.8</v>
      </c>
      <c r="G240" s="177">
        <f>G241</f>
        <v>103147.5</v>
      </c>
      <c r="H240" s="151">
        <f t="shared" si="16"/>
        <v>0.987976376112518</v>
      </c>
    </row>
    <row r="241" spans="1:8" ht="18.75">
      <c r="A241" s="148"/>
      <c r="B241" s="148"/>
      <c r="C241" s="148"/>
      <c r="D241" s="148" t="s">
        <v>21</v>
      </c>
      <c r="E241" s="152" t="s">
        <v>22</v>
      </c>
      <c r="F241" s="150">
        <v>104402.8</v>
      </c>
      <c r="G241" s="177">
        <v>103147.5</v>
      </c>
      <c r="H241" s="151">
        <f t="shared" si="16"/>
        <v>0.987976376112518</v>
      </c>
    </row>
    <row r="242" spans="1:8" ht="37.5">
      <c r="A242" s="142"/>
      <c r="B242" s="142"/>
      <c r="C242" s="142" t="s">
        <v>208</v>
      </c>
      <c r="D242" s="148"/>
      <c r="E242" s="147" t="s">
        <v>879</v>
      </c>
      <c r="F242" s="145">
        <f>F245+F247+F249+F243</f>
        <v>108085.4</v>
      </c>
      <c r="G242" s="145">
        <f>G245+G247+G249+G243</f>
        <v>72684</v>
      </c>
      <c r="H242" s="146">
        <f t="shared" si="16"/>
        <v>0.6724682519563234</v>
      </c>
    </row>
    <row r="243" spans="1:8" ht="37.5">
      <c r="A243" s="178"/>
      <c r="B243" s="178"/>
      <c r="C243" s="178" t="s">
        <v>880</v>
      </c>
      <c r="D243" s="178"/>
      <c r="E243" s="216" t="s">
        <v>881</v>
      </c>
      <c r="F243" s="181">
        <f>F244</f>
        <v>12145.9</v>
      </c>
      <c r="G243" s="195">
        <f>G244</f>
        <v>12145.9</v>
      </c>
      <c r="H243" s="187">
        <f>G243/F243</f>
        <v>1</v>
      </c>
    </row>
    <row r="244" spans="1:8" ht="18.75">
      <c r="A244" s="217"/>
      <c r="B244" s="217"/>
      <c r="C244" s="217"/>
      <c r="D244" s="178" t="s">
        <v>27</v>
      </c>
      <c r="E244" s="183" t="s">
        <v>28</v>
      </c>
      <c r="F244" s="181">
        <v>12145.9</v>
      </c>
      <c r="G244" s="195">
        <v>12145.9</v>
      </c>
      <c r="H244" s="187">
        <f>G244/F244</f>
        <v>1</v>
      </c>
    </row>
    <row r="245" spans="1:8" ht="18.75">
      <c r="A245" s="142"/>
      <c r="B245" s="142"/>
      <c r="C245" s="148" t="s">
        <v>209</v>
      </c>
      <c r="D245" s="148" t="s">
        <v>847</v>
      </c>
      <c r="E245" s="149" t="s">
        <v>882</v>
      </c>
      <c r="F245" s="150">
        <f>F246</f>
        <v>15049.5</v>
      </c>
      <c r="G245" s="177">
        <f>G246</f>
        <v>11948.9</v>
      </c>
      <c r="H245" s="151">
        <f t="shared" si="16"/>
        <v>0.7939732217017177</v>
      </c>
    </row>
    <row r="246" spans="1:8" ht="18.75">
      <c r="A246" s="148"/>
      <c r="B246" s="148"/>
      <c r="C246" s="192"/>
      <c r="D246" s="148" t="s">
        <v>27</v>
      </c>
      <c r="E246" s="152" t="s">
        <v>28</v>
      </c>
      <c r="F246" s="150">
        <v>15049.5</v>
      </c>
      <c r="G246" s="177">
        <v>11948.9</v>
      </c>
      <c r="H246" s="151">
        <f t="shared" si="16"/>
        <v>0.7939732217017177</v>
      </c>
    </row>
    <row r="247" spans="1:8" ht="18.75">
      <c r="A247" s="142"/>
      <c r="B247" s="142"/>
      <c r="C247" s="192" t="s">
        <v>883</v>
      </c>
      <c r="D247" s="148"/>
      <c r="E247" s="149" t="s">
        <v>210</v>
      </c>
      <c r="F247" s="150">
        <f>F248</f>
        <v>48589.2</v>
      </c>
      <c r="G247" s="177">
        <f>G248</f>
        <v>48589.2</v>
      </c>
      <c r="H247" s="151">
        <f t="shared" si="16"/>
        <v>1</v>
      </c>
    </row>
    <row r="248" spans="1:8" ht="18.75">
      <c r="A248" s="148"/>
      <c r="B248" s="148"/>
      <c r="C248" s="192"/>
      <c r="D248" s="148" t="s">
        <v>27</v>
      </c>
      <c r="E248" s="152" t="s">
        <v>28</v>
      </c>
      <c r="F248" s="150">
        <v>48589.2</v>
      </c>
      <c r="G248" s="177">
        <v>48589.2</v>
      </c>
      <c r="H248" s="151">
        <f t="shared" si="16"/>
        <v>1</v>
      </c>
    </row>
    <row r="249" spans="1:8" ht="37.5">
      <c r="A249" s="148"/>
      <c r="B249" s="148"/>
      <c r="C249" s="179" t="s">
        <v>883</v>
      </c>
      <c r="D249" s="178"/>
      <c r="E249" s="216" t="s">
        <v>884</v>
      </c>
      <c r="F249" s="181">
        <f>F250</f>
        <v>32300.8</v>
      </c>
      <c r="G249" s="202">
        <f>G250</f>
        <v>0</v>
      </c>
      <c r="H249" s="187">
        <f aca="true" t="shared" si="20" ref="H249:H312">G249/F249</f>
        <v>0</v>
      </c>
    </row>
    <row r="250" spans="1:8" ht="18.75">
      <c r="A250" s="148"/>
      <c r="B250" s="148"/>
      <c r="C250" s="178"/>
      <c r="D250" s="178" t="s">
        <v>27</v>
      </c>
      <c r="E250" s="183" t="s">
        <v>28</v>
      </c>
      <c r="F250" s="181">
        <v>32300.8</v>
      </c>
      <c r="G250" s="195">
        <v>0</v>
      </c>
      <c r="H250" s="187">
        <f t="shared" si="20"/>
        <v>0</v>
      </c>
    </row>
    <row r="251" spans="1:10" ht="18.75">
      <c r="A251" s="148"/>
      <c r="B251" s="166" t="s">
        <v>400</v>
      </c>
      <c r="C251" s="167"/>
      <c r="D251" s="167"/>
      <c r="E251" s="168" t="s">
        <v>401</v>
      </c>
      <c r="F251" s="145">
        <f aca="true" t="shared" si="21" ref="F251:G253">F252</f>
        <v>4300</v>
      </c>
      <c r="G251" s="200">
        <f t="shared" si="21"/>
        <v>4300</v>
      </c>
      <c r="H251" s="146">
        <f t="shared" si="20"/>
        <v>1</v>
      </c>
      <c r="I251" s="70"/>
      <c r="J251" s="70"/>
    </row>
    <row r="252" spans="1:8" ht="18.75">
      <c r="A252" s="142"/>
      <c r="B252" s="142"/>
      <c r="C252" s="142" t="s">
        <v>157</v>
      </c>
      <c r="D252" s="142" t="s">
        <v>847</v>
      </c>
      <c r="E252" s="147" t="s">
        <v>158</v>
      </c>
      <c r="F252" s="145">
        <f t="shared" si="21"/>
        <v>4300</v>
      </c>
      <c r="G252" s="200">
        <f t="shared" si="21"/>
        <v>4300</v>
      </c>
      <c r="H252" s="146">
        <f t="shared" si="20"/>
        <v>1</v>
      </c>
    </row>
    <row r="253" spans="1:8" ht="18.75">
      <c r="A253" s="142"/>
      <c r="B253" s="142"/>
      <c r="C253" s="142" t="s">
        <v>159</v>
      </c>
      <c r="D253" s="142" t="s">
        <v>847</v>
      </c>
      <c r="E253" s="147" t="s">
        <v>160</v>
      </c>
      <c r="F253" s="145">
        <f t="shared" si="21"/>
        <v>4300</v>
      </c>
      <c r="G253" s="200">
        <f t="shared" si="21"/>
        <v>4300</v>
      </c>
      <c r="H253" s="146">
        <f t="shared" si="20"/>
        <v>1</v>
      </c>
    </row>
    <row r="254" spans="1:8" ht="18.75">
      <c r="A254" s="142"/>
      <c r="B254" s="142"/>
      <c r="C254" s="142" t="s">
        <v>161</v>
      </c>
      <c r="D254" s="142"/>
      <c r="E254" s="147" t="s">
        <v>162</v>
      </c>
      <c r="F254" s="145">
        <f>F255</f>
        <v>4300</v>
      </c>
      <c r="G254" s="145">
        <f>G255</f>
        <v>4300</v>
      </c>
      <c r="H254" s="146">
        <f t="shared" si="20"/>
        <v>1</v>
      </c>
    </row>
    <row r="255" spans="1:8" ht="18.75">
      <c r="A255" s="142"/>
      <c r="B255" s="142"/>
      <c r="C255" s="148" t="s">
        <v>163</v>
      </c>
      <c r="D255" s="148" t="s">
        <v>847</v>
      </c>
      <c r="E255" s="218" t="s">
        <v>164</v>
      </c>
      <c r="F255" s="150">
        <f>F256</f>
        <v>4300</v>
      </c>
      <c r="G255" s="177">
        <f>G256</f>
        <v>4300</v>
      </c>
      <c r="H255" s="151">
        <f t="shared" si="20"/>
        <v>1</v>
      </c>
    </row>
    <row r="256" spans="1:8" ht="18.75">
      <c r="A256" s="148"/>
      <c r="B256" s="148"/>
      <c r="C256" s="148"/>
      <c r="D256" s="148" t="s">
        <v>21</v>
      </c>
      <c r="E256" s="152" t="s">
        <v>22</v>
      </c>
      <c r="F256" s="150">
        <v>4300</v>
      </c>
      <c r="G256" s="177">
        <v>4300</v>
      </c>
      <c r="H256" s="151">
        <f t="shared" si="20"/>
        <v>1</v>
      </c>
    </row>
    <row r="257" spans="1:8" ht="18.75">
      <c r="A257" s="148"/>
      <c r="B257" s="167" t="s">
        <v>402</v>
      </c>
      <c r="C257" s="167"/>
      <c r="D257" s="167"/>
      <c r="E257" s="168" t="s">
        <v>403</v>
      </c>
      <c r="F257" s="145">
        <f>F258+F284+F301+F344</f>
        <v>222632.3</v>
      </c>
      <c r="G257" s="200">
        <f>G258+G284+G301+G344</f>
        <v>198297.7</v>
      </c>
      <c r="H257" s="146">
        <f t="shared" si="20"/>
        <v>0.890696004128781</v>
      </c>
    </row>
    <row r="258" spans="1:10" ht="18.75">
      <c r="A258" s="148"/>
      <c r="B258" s="156" t="s">
        <v>404</v>
      </c>
      <c r="C258" s="167"/>
      <c r="D258" s="167"/>
      <c r="E258" s="168" t="s">
        <v>405</v>
      </c>
      <c r="F258" s="145">
        <f>F259+F279</f>
        <v>70446.7</v>
      </c>
      <c r="G258" s="145">
        <f>G259+G279</f>
        <v>65090.4</v>
      </c>
      <c r="H258" s="146">
        <f t="shared" si="20"/>
        <v>0.9239666300905508</v>
      </c>
      <c r="I258" s="70"/>
      <c r="J258" s="70"/>
    </row>
    <row r="259" spans="1:8" ht="18.75">
      <c r="A259" s="142"/>
      <c r="B259" s="142"/>
      <c r="C259" s="142" t="s">
        <v>180</v>
      </c>
      <c r="D259" s="142" t="s">
        <v>847</v>
      </c>
      <c r="E259" s="147" t="s">
        <v>181</v>
      </c>
      <c r="F259" s="145">
        <f>F260</f>
        <v>69797.9</v>
      </c>
      <c r="G259" s="200">
        <f>G260</f>
        <v>65090.4</v>
      </c>
      <c r="H259" s="146">
        <f t="shared" si="20"/>
        <v>0.9325552774510409</v>
      </c>
    </row>
    <row r="260" spans="1:8" ht="18.75">
      <c r="A260" s="142"/>
      <c r="B260" s="142"/>
      <c r="C260" s="142" t="s">
        <v>211</v>
      </c>
      <c r="D260" s="142" t="s">
        <v>847</v>
      </c>
      <c r="E260" s="147" t="s">
        <v>212</v>
      </c>
      <c r="F260" s="145">
        <f>F261+F270</f>
        <v>69797.9</v>
      </c>
      <c r="G260" s="200">
        <f>G261+G270</f>
        <v>65090.4</v>
      </c>
      <c r="H260" s="146">
        <f t="shared" si="20"/>
        <v>0.9325552774510409</v>
      </c>
    </row>
    <row r="261" spans="1:8" ht="18.75">
      <c r="A261" s="142"/>
      <c r="B261" s="142"/>
      <c r="C261" s="142" t="s">
        <v>213</v>
      </c>
      <c r="D261" s="142"/>
      <c r="E261" s="147" t="s">
        <v>214</v>
      </c>
      <c r="F261" s="145">
        <f>F262+F265+F267</f>
        <v>10269.4</v>
      </c>
      <c r="G261" s="145">
        <f>G262+G265+G267</f>
        <v>9938.4</v>
      </c>
      <c r="H261" s="146">
        <f t="shared" si="20"/>
        <v>0.9677683214209204</v>
      </c>
    </row>
    <row r="262" spans="1:8" ht="18.75">
      <c r="A262" s="142"/>
      <c r="B262" s="142"/>
      <c r="C262" s="148" t="s">
        <v>215</v>
      </c>
      <c r="D262" s="148" t="s">
        <v>847</v>
      </c>
      <c r="E262" s="149" t="s">
        <v>494</v>
      </c>
      <c r="F262" s="155">
        <f>F263+F264</f>
        <v>3823</v>
      </c>
      <c r="G262" s="155">
        <f>G263+G264</f>
        <v>3805.5</v>
      </c>
      <c r="H262" s="151">
        <f t="shared" si="20"/>
        <v>0.9954224431075072</v>
      </c>
    </row>
    <row r="263" spans="1:8" ht="18.75">
      <c r="A263" s="148"/>
      <c r="B263" s="148"/>
      <c r="C263" s="148"/>
      <c r="D263" s="148" t="s">
        <v>27</v>
      </c>
      <c r="E263" s="152" t="s">
        <v>28</v>
      </c>
      <c r="F263" s="155">
        <v>3070.4</v>
      </c>
      <c r="G263" s="177">
        <v>3053</v>
      </c>
      <c r="H263" s="151">
        <f t="shared" si="20"/>
        <v>0.9943329859301719</v>
      </c>
    </row>
    <row r="264" spans="1:8" ht="18.75">
      <c r="A264" s="148"/>
      <c r="B264" s="148"/>
      <c r="C264" s="148"/>
      <c r="D264" s="148" t="s">
        <v>67</v>
      </c>
      <c r="E264" s="152" t="s">
        <v>68</v>
      </c>
      <c r="F264" s="155">
        <v>752.6</v>
      </c>
      <c r="G264" s="177">
        <v>752.5</v>
      </c>
      <c r="H264" s="151">
        <f>G264/F264</f>
        <v>0.9998671272920542</v>
      </c>
    </row>
    <row r="265" spans="1:8" ht="18.75">
      <c r="A265" s="142"/>
      <c r="B265" s="142"/>
      <c r="C265" s="148" t="s">
        <v>216</v>
      </c>
      <c r="D265" s="148" t="s">
        <v>847</v>
      </c>
      <c r="E265" s="149" t="s">
        <v>885</v>
      </c>
      <c r="F265" s="155">
        <f>F266</f>
        <v>4571.9</v>
      </c>
      <c r="G265" s="177">
        <f>G266</f>
        <v>4571.9</v>
      </c>
      <c r="H265" s="151">
        <f t="shared" si="20"/>
        <v>1</v>
      </c>
    </row>
    <row r="266" spans="1:8" ht="18.75">
      <c r="A266" s="148"/>
      <c r="B266" s="148"/>
      <c r="C266" s="148"/>
      <c r="D266" s="148" t="s">
        <v>67</v>
      </c>
      <c r="E266" s="152" t="s">
        <v>68</v>
      </c>
      <c r="F266" s="155">
        <v>4571.9</v>
      </c>
      <c r="G266" s="177">
        <v>4571.9</v>
      </c>
      <c r="H266" s="151">
        <f t="shared" si="20"/>
        <v>1</v>
      </c>
    </row>
    <row r="267" spans="1:8" ht="18.75">
      <c r="A267" s="142"/>
      <c r="B267" s="142"/>
      <c r="C267" s="148" t="s">
        <v>217</v>
      </c>
      <c r="D267" s="148" t="s">
        <v>847</v>
      </c>
      <c r="E267" s="149" t="s">
        <v>218</v>
      </c>
      <c r="F267" s="155">
        <f>F268+F269</f>
        <v>1874.5</v>
      </c>
      <c r="G267" s="177">
        <f>G268+G269</f>
        <v>1561</v>
      </c>
      <c r="H267" s="151">
        <f t="shared" si="20"/>
        <v>0.8327554014403841</v>
      </c>
    </row>
    <row r="268" spans="1:8" ht="18.75">
      <c r="A268" s="148"/>
      <c r="B268" s="148"/>
      <c r="C268" s="148"/>
      <c r="D268" s="148" t="s">
        <v>27</v>
      </c>
      <c r="E268" s="152" t="s">
        <v>28</v>
      </c>
      <c r="F268" s="155">
        <v>374.5</v>
      </c>
      <c r="G268" s="177">
        <v>118.2</v>
      </c>
      <c r="H268" s="151">
        <f t="shared" si="20"/>
        <v>0.3156208277703605</v>
      </c>
    </row>
    <row r="269" spans="1:8" ht="18.75">
      <c r="A269" s="148"/>
      <c r="B269" s="148"/>
      <c r="C269" s="148"/>
      <c r="D269" s="148" t="s">
        <v>67</v>
      </c>
      <c r="E269" s="152" t="s">
        <v>68</v>
      </c>
      <c r="F269" s="155">
        <v>1500</v>
      </c>
      <c r="G269" s="177">
        <v>1442.8</v>
      </c>
      <c r="H269" s="151">
        <f t="shared" si="20"/>
        <v>0.9618666666666666</v>
      </c>
    </row>
    <row r="270" spans="1:8" ht="18.75">
      <c r="A270" s="142"/>
      <c r="B270" s="142"/>
      <c r="C270" s="142" t="s">
        <v>221</v>
      </c>
      <c r="D270" s="142" t="s">
        <v>847</v>
      </c>
      <c r="E270" s="147" t="s">
        <v>222</v>
      </c>
      <c r="F270" s="145">
        <f>F271+F273+F275+F277</f>
        <v>59528.5</v>
      </c>
      <c r="G270" s="145">
        <f>G271+G273+G275+G277</f>
        <v>55152</v>
      </c>
      <c r="H270" s="146">
        <f t="shared" si="20"/>
        <v>0.9264805933292457</v>
      </c>
    </row>
    <row r="271" spans="1:8" ht="18.75">
      <c r="A271" s="142"/>
      <c r="B271" s="142"/>
      <c r="C271" s="148" t="s">
        <v>470</v>
      </c>
      <c r="D271" s="148" t="s">
        <v>847</v>
      </c>
      <c r="E271" s="149" t="s">
        <v>223</v>
      </c>
      <c r="F271" s="150">
        <f>F272</f>
        <v>3694.7</v>
      </c>
      <c r="G271" s="177">
        <f>G272</f>
        <v>3694.7</v>
      </c>
      <c r="H271" s="151">
        <f t="shared" si="20"/>
        <v>1</v>
      </c>
    </row>
    <row r="272" spans="1:8" ht="18.75">
      <c r="A272" s="148"/>
      <c r="B272" s="148"/>
      <c r="C272" s="148"/>
      <c r="D272" s="148" t="s">
        <v>201</v>
      </c>
      <c r="E272" s="152" t="s">
        <v>224</v>
      </c>
      <c r="F272" s="155">
        <v>3694.7</v>
      </c>
      <c r="G272" s="177">
        <v>3694.7</v>
      </c>
      <c r="H272" s="151">
        <f t="shared" si="20"/>
        <v>1</v>
      </c>
    </row>
    <row r="273" spans="1:8" ht="38.25" customHeight="1">
      <c r="A273" s="148"/>
      <c r="B273" s="148"/>
      <c r="C273" s="194" t="s">
        <v>469</v>
      </c>
      <c r="D273" s="178"/>
      <c r="E273" s="183" t="s">
        <v>225</v>
      </c>
      <c r="F273" s="202">
        <f>F274</f>
        <v>25963.2</v>
      </c>
      <c r="G273" s="202">
        <f>G274</f>
        <v>23538.7</v>
      </c>
      <c r="H273" s="187">
        <f t="shared" si="20"/>
        <v>0.9066178283108399</v>
      </c>
    </row>
    <row r="274" spans="1:8" ht="18.75">
      <c r="A274" s="148"/>
      <c r="B274" s="148"/>
      <c r="C274" s="185"/>
      <c r="D274" s="178" t="s">
        <v>201</v>
      </c>
      <c r="E274" s="183" t="s">
        <v>224</v>
      </c>
      <c r="F274" s="202">
        <v>25963.2</v>
      </c>
      <c r="G274" s="195">
        <v>23538.7</v>
      </c>
      <c r="H274" s="187">
        <f t="shared" si="20"/>
        <v>0.9066178283108399</v>
      </c>
    </row>
    <row r="275" spans="1:8" ht="37.5">
      <c r="A275" s="148"/>
      <c r="B275" s="148"/>
      <c r="C275" s="185" t="s">
        <v>458</v>
      </c>
      <c r="D275" s="185"/>
      <c r="E275" s="183" t="s">
        <v>886</v>
      </c>
      <c r="F275" s="202">
        <f>F276</f>
        <v>29848.1</v>
      </c>
      <c r="G275" s="195">
        <f>G276</f>
        <v>27896.1</v>
      </c>
      <c r="H275" s="187">
        <f t="shared" si="20"/>
        <v>0.9346022024852503</v>
      </c>
    </row>
    <row r="276" spans="1:8" ht="18.75">
      <c r="A276" s="148"/>
      <c r="B276" s="148"/>
      <c r="C276" s="185"/>
      <c r="D276" s="178" t="s">
        <v>201</v>
      </c>
      <c r="E276" s="183" t="s">
        <v>224</v>
      </c>
      <c r="F276" s="202">
        <f>29870.6-22.5</f>
        <v>29848.1</v>
      </c>
      <c r="G276" s="195">
        <v>27896.1</v>
      </c>
      <c r="H276" s="187">
        <f t="shared" si="20"/>
        <v>0.9346022024852503</v>
      </c>
    </row>
    <row r="277" spans="1:8" ht="57.75" customHeight="1">
      <c r="A277" s="148"/>
      <c r="B277" s="148"/>
      <c r="C277" s="194" t="s">
        <v>458</v>
      </c>
      <c r="D277" s="194"/>
      <c r="E277" s="186" t="s">
        <v>887</v>
      </c>
      <c r="F277" s="181">
        <f>F278</f>
        <v>22.5</v>
      </c>
      <c r="G277" s="202">
        <f>G278</f>
        <v>22.5</v>
      </c>
      <c r="H277" s="187">
        <f t="shared" si="20"/>
        <v>1</v>
      </c>
    </row>
    <row r="278" spans="1:8" ht="18.75">
      <c r="A278" s="148"/>
      <c r="B278" s="148"/>
      <c r="C278" s="194"/>
      <c r="D278" s="179" t="s">
        <v>201</v>
      </c>
      <c r="E278" s="180" t="s">
        <v>224</v>
      </c>
      <c r="F278" s="181">
        <v>22.5</v>
      </c>
      <c r="G278" s="195">
        <v>22.5</v>
      </c>
      <c r="H278" s="187">
        <f t="shared" si="20"/>
        <v>1</v>
      </c>
    </row>
    <row r="279" spans="1:8" ht="18.75">
      <c r="A279" s="142"/>
      <c r="B279" s="142"/>
      <c r="C279" s="142" t="s">
        <v>274</v>
      </c>
      <c r="D279" s="142" t="s">
        <v>847</v>
      </c>
      <c r="E279" s="147" t="s">
        <v>275</v>
      </c>
      <c r="F279" s="145">
        <f aca="true" t="shared" si="22" ref="F279:G282">F280</f>
        <v>648.8</v>
      </c>
      <c r="G279" s="145">
        <f t="shared" si="22"/>
        <v>0</v>
      </c>
      <c r="H279" s="146">
        <f t="shared" si="20"/>
        <v>0</v>
      </c>
    </row>
    <row r="280" spans="1:8" ht="18.75">
      <c r="A280" s="142"/>
      <c r="B280" s="142"/>
      <c r="C280" s="142" t="s">
        <v>281</v>
      </c>
      <c r="D280" s="142" t="s">
        <v>847</v>
      </c>
      <c r="E280" s="147" t="s">
        <v>282</v>
      </c>
      <c r="F280" s="145">
        <f t="shared" si="22"/>
        <v>648.8</v>
      </c>
      <c r="G280" s="145">
        <f t="shared" si="22"/>
        <v>0</v>
      </c>
      <c r="H280" s="146">
        <f t="shared" si="20"/>
        <v>0</v>
      </c>
    </row>
    <row r="281" spans="1:8" ht="18.75">
      <c r="A281" s="142"/>
      <c r="B281" s="142"/>
      <c r="C281" s="142" t="s">
        <v>287</v>
      </c>
      <c r="D281" s="142"/>
      <c r="E281" s="147" t="s">
        <v>288</v>
      </c>
      <c r="F281" s="145">
        <f t="shared" si="22"/>
        <v>648.8</v>
      </c>
      <c r="G281" s="145">
        <f t="shared" si="22"/>
        <v>0</v>
      </c>
      <c r="H281" s="146">
        <f t="shared" si="20"/>
        <v>0</v>
      </c>
    </row>
    <row r="282" spans="1:8" ht="37.5">
      <c r="A282" s="148"/>
      <c r="B282" s="148"/>
      <c r="C282" s="178" t="s">
        <v>888</v>
      </c>
      <c r="D282" s="179"/>
      <c r="E282" s="180" t="s">
        <v>889</v>
      </c>
      <c r="F282" s="181">
        <f t="shared" si="22"/>
        <v>648.8</v>
      </c>
      <c r="G282" s="181">
        <f t="shared" si="22"/>
        <v>0</v>
      </c>
      <c r="H282" s="187">
        <f t="shared" si="20"/>
        <v>0</v>
      </c>
    </row>
    <row r="283" spans="1:8" ht="18.75">
      <c r="A283" s="148"/>
      <c r="B283" s="148"/>
      <c r="C283" s="178"/>
      <c r="D283" s="219" t="s">
        <v>27</v>
      </c>
      <c r="E283" s="220" t="s">
        <v>28</v>
      </c>
      <c r="F283" s="181">
        <v>648.8</v>
      </c>
      <c r="G283" s="195">
        <v>0</v>
      </c>
      <c r="H283" s="187">
        <f t="shared" si="20"/>
        <v>0</v>
      </c>
    </row>
    <row r="284" spans="1:8" ht="18.75">
      <c r="A284" s="148"/>
      <c r="B284" s="166" t="s">
        <v>406</v>
      </c>
      <c r="C284" s="167"/>
      <c r="D284" s="167"/>
      <c r="E284" s="168" t="s">
        <v>407</v>
      </c>
      <c r="F284" s="145">
        <f>F285</f>
        <v>20818.3</v>
      </c>
      <c r="G284" s="200">
        <f>G285</f>
        <v>5972.2</v>
      </c>
      <c r="H284" s="146">
        <f t="shared" si="20"/>
        <v>0.2868726072734085</v>
      </c>
    </row>
    <row r="285" spans="1:8" ht="18.75">
      <c r="A285" s="142"/>
      <c r="B285" s="142"/>
      <c r="C285" s="142" t="s">
        <v>180</v>
      </c>
      <c r="D285" s="142" t="s">
        <v>847</v>
      </c>
      <c r="E285" s="147" t="s">
        <v>181</v>
      </c>
      <c r="F285" s="145">
        <f>F286+F295</f>
        <v>20818.3</v>
      </c>
      <c r="G285" s="200">
        <f>G286+G295</f>
        <v>5972.2</v>
      </c>
      <c r="H285" s="146">
        <f t="shared" si="20"/>
        <v>0.2868726072734085</v>
      </c>
    </row>
    <row r="286" spans="1:8" ht="37.5">
      <c r="A286" s="142"/>
      <c r="B286" s="142"/>
      <c r="C286" s="142" t="s">
        <v>193</v>
      </c>
      <c r="D286" s="142" t="s">
        <v>847</v>
      </c>
      <c r="E286" s="147" t="s">
        <v>194</v>
      </c>
      <c r="F286" s="145">
        <f>F288+F290</f>
        <v>20712.5</v>
      </c>
      <c r="G286" s="200">
        <f>G288+G290</f>
        <v>5937.3</v>
      </c>
      <c r="H286" s="146">
        <f t="shared" si="20"/>
        <v>0.2866529873264937</v>
      </c>
    </row>
    <row r="287" spans="1:8" ht="37.5">
      <c r="A287" s="142"/>
      <c r="B287" s="142"/>
      <c r="C287" s="142" t="s">
        <v>195</v>
      </c>
      <c r="D287" s="142"/>
      <c r="E287" s="147" t="s">
        <v>196</v>
      </c>
      <c r="F287" s="145">
        <f>F288</f>
        <v>5930.5</v>
      </c>
      <c r="G287" s="200">
        <f>G288</f>
        <v>5921.1</v>
      </c>
      <c r="H287" s="146">
        <f t="shared" si="20"/>
        <v>0.9984149734423742</v>
      </c>
    </row>
    <row r="288" spans="1:8" ht="37.5">
      <c r="A288" s="142"/>
      <c r="B288" s="142"/>
      <c r="C288" s="148" t="s">
        <v>197</v>
      </c>
      <c r="D288" s="148" t="s">
        <v>847</v>
      </c>
      <c r="E288" s="149" t="s">
        <v>198</v>
      </c>
      <c r="F288" s="150">
        <f>F289</f>
        <v>5930.5</v>
      </c>
      <c r="G288" s="177">
        <f>G289</f>
        <v>5921.1</v>
      </c>
      <c r="H288" s="151">
        <f t="shared" si="20"/>
        <v>0.9984149734423742</v>
      </c>
    </row>
    <row r="289" spans="1:8" ht="18.75">
      <c r="A289" s="148"/>
      <c r="B289" s="148"/>
      <c r="C289" s="148"/>
      <c r="D289" s="148" t="s">
        <v>67</v>
      </c>
      <c r="E289" s="152" t="s">
        <v>68</v>
      </c>
      <c r="F289" s="150">
        <v>5930.5</v>
      </c>
      <c r="G289" s="177">
        <v>5921.1</v>
      </c>
      <c r="H289" s="151">
        <f t="shared" si="20"/>
        <v>0.9984149734423742</v>
      </c>
    </row>
    <row r="290" spans="1:8" ht="18.75">
      <c r="A290" s="142"/>
      <c r="B290" s="142"/>
      <c r="C290" s="142" t="s">
        <v>199</v>
      </c>
      <c r="D290" s="142"/>
      <c r="E290" s="147" t="s">
        <v>200</v>
      </c>
      <c r="F290" s="145">
        <f>F291+F293</f>
        <v>14782</v>
      </c>
      <c r="G290" s="200">
        <f>G291+G293</f>
        <v>16.2</v>
      </c>
      <c r="H290" s="146">
        <f t="shared" si="20"/>
        <v>0.0010959274793667974</v>
      </c>
    </row>
    <row r="291" spans="1:8" ht="18.75">
      <c r="A291" s="142"/>
      <c r="B291" s="142"/>
      <c r="C291" s="148" t="s">
        <v>487</v>
      </c>
      <c r="D291" s="148"/>
      <c r="E291" s="149" t="s">
        <v>890</v>
      </c>
      <c r="F291" s="155">
        <f>F292</f>
        <v>12117</v>
      </c>
      <c r="G291" s="177">
        <f>G292</f>
        <v>16.2</v>
      </c>
      <c r="H291" s="151">
        <f t="shared" si="20"/>
        <v>0.0013369645951968308</v>
      </c>
    </row>
    <row r="292" spans="1:8" ht="18.75">
      <c r="A292" s="148"/>
      <c r="B292" s="148"/>
      <c r="C292" s="148"/>
      <c r="D292" s="148" t="s">
        <v>27</v>
      </c>
      <c r="E292" s="152" t="s">
        <v>28</v>
      </c>
      <c r="F292" s="155">
        <v>12117</v>
      </c>
      <c r="G292" s="177">
        <v>16.2</v>
      </c>
      <c r="H292" s="151">
        <f t="shared" si="20"/>
        <v>0.0013369645951968308</v>
      </c>
    </row>
    <row r="293" spans="1:8" ht="37.5">
      <c r="A293" s="142"/>
      <c r="B293" s="142"/>
      <c r="C293" s="192" t="s">
        <v>891</v>
      </c>
      <c r="D293" s="192"/>
      <c r="E293" s="189" t="s">
        <v>892</v>
      </c>
      <c r="F293" s="150">
        <f>F294</f>
        <v>2665</v>
      </c>
      <c r="G293" s="177">
        <f>G294</f>
        <v>0</v>
      </c>
      <c r="H293" s="151">
        <f t="shared" si="20"/>
        <v>0</v>
      </c>
    </row>
    <row r="294" spans="1:8" ht="18.75">
      <c r="A294" s="148"/>
      <c r="B294" s="148"/>
      <c r="C294" s="192"/>
      <c r="D294" s="148" t="s">
        <v>27</v>
      </c>
      <c r="E294" s="152" t="s">
        <v>28</v>
      </c>
      <c r="F294" s="150">
        <v>2665</v>
      </c>
      <c r="G294" s="177">
        <v>0</v>
      </c>
      <c r="H294" s="151">
        <f t="shared" si="20"/>
        <v>0</v>
      </c>
    </row>
    <row r="295" spans="1:8" ht="18.75">
      <c r="A295" s="142"/>
      <c r="B295" s="142"/>
      <c r="C295" s="207" t="s">
        <v>211</v>
      </c>
      <c r="D295" s="207" t="s">
        <v>847</v>
      </c>
      <c r="E295" s="188" t="s">
        <v>212</v>
      </c>
      <c r="F295" s="201">
        <f aca="true" t="shared" si="23" ref="F295:G299">F296</f>
        <v>105.8</v>
      </c>
      <c r="G295" s="200">
        <f t="shared" si="23"/>
        <v>34.9</v>
      </c>
      <c r="H295" s="146">
        <f t="shared" si="20"/>
        <v>0.32986767485822305</v>
      </c>
    </row>
    <row r="296" spans="1:8" ht="18.75">
      <c r="A296" s="142"/>
      <c r="B296" s="142"/>
      <c r="C296" s="207" t="s">
        <v>213</v>
      </c>
      <c r="D296" s="207"/>
      <c r="E296" s="188" t="s">
        <v>214</v>
      </c>
      <c r="F296" s="201">
        <f>F299+F297</f>
        <v>105.8</v>
      </c>
      <c r="G296" s="201">
        <f>G299+G297</f>
        <v>34.9</v>
      </c>
      <c r="H296" s="146">
        <f t="shared" si="20"/>
        <v>0.32986767485822305</v>
      </c>
    </row>
    <row r="297" spans="1:8" ht="18.75">
      <c r="A297" s="142"/>
      <c r="B297" s="142"/>
      <c r="C297" s="192" t="s">
        <v>215</v>
      </c>
      <c r="D297" s="192" t="s">
        <v>847</v>
      </c>
      <c r="E297" s="189" t="s">
        <v>494</v>
      </c>
      <c r="F297" s="155">
        <f t="shared" si="23"/>
        <v>5.8</v>
      </c>
      <c r="G297" s="177">
        <f t="shared" si="23"/>
        <v>5.8</v>
      </c>
      <c r="H297" s="151">
        <f t="shared" si="20"/>
        <v>1</v>
      </c>
    </row>
    <row r="298" spans="1:8" ht="18.75">
      <c r="A298" s="142"/>
      <c r="B298" s="142"/>
      <c r="C298" s="192"/>
      <c r="D298" s="192" t="s">
        <v>27</v>
      </c>
      <c r="E298" s="191" t="s">
        <v>28</v>
      </c>
      <c r="F298" s="150">
        <v>5.8</v>
      </c>
      <c r="G298" s="177">
        <v>5.8</v>
      </c>
      <c r="H298" s="151">
        <f t="shared" si="20"/>
        <v>1</v>
      </c>
    </row>
    <row r="299" spans="1:8" ht="18.75">
      <c r="A299" s="142"/>
      <c r="B299" s="142"/>
      <c r="C299" s="192" t="s">
        <v>219</v>
      </c>
      <c r="D299" s="192" t="s">
        <v>847</v>
      </c>
      <c r="E299" s="189" t="s">
        <v>220</v>
      </c>
      <c r="F299" s="155">
        <f t="shared" si="23"/>
        <v>100</v>
      </c>
      <c r="G299" s="177">
        <f t="shared" si="23"/>
        <v>29.1</v>
      </c>
      <c r="H299" s="151">
        <f t="shared" si="20"/>
        <v>0.29100000000000004</v>
      </c>
    </row>
    <row r="300" spans="1:8" ht="18.75">
      <c r="A300" s="148"/>
      <c r="B300" s="148"/>
      <c r="C300" s="192"/>
      <c r="D300" s="192" t="s">
        <v>27</v>
      </c>
      <c r="E300" s="191" t="s">
        <v>28</v>
      </c>
      <c r="F300" s="155">
        <v>100</v>
      </c>
      <c r="G300" s="177">
        <v>29.1</v>
      </c>
      <c r="H300" s="151">
        <f t="shared" si="20"/>
        <v>0.29100000000000004</v>
      </c>
    </row>
    <row r="301" spans="1:8" ht="18.75">
      <c r="A301" s="148"/>
      <c r="B301" s="167" t="s">
        <v>408</v>
      </c>
      <c r="C301" s="167"/>
      <c r="D301" s="167"/>
      <c r="E301" s="168" t="s">
        <v>409</v>
      </c>
      <c r="F301" s="145">
        <f>F302+F307+F312</f>
        <v>106122</v>
      </c>
      <c r="G301" s="201">
        <f>G302+G307+G312</f>
        <v>102237.80000000002</v>
      </c>
      <c r="H301" s="146">
        <f t="shared" si="20"/>
        <v>0.9633987297638569</v>
      </c>
    </row>
    <row r="302" spans="1:8" ht="18.75">
      <c r="A302" s="148"/>
      <c r="B302" s="167"/>
      <c r="C302" s="167" t="s">
        <v>16</v>
      </c>
      <c r="D302" s="167"/>
      <c r="E302" s="168" t="s">
        <v>17</v>
      </c>
      <c r="F302" s="145">
        <f aca="true" t="shared" si="24" ref="F302:G305">F303</f>
        <v>10000</v>
      </c>
      <c r="G302" s="201">
        <f t="shared" si="24"/>
        <v>9242.8</v>
      </c>
      <c r="H302" s="146">
        <f t="shared" si="20"/>
        <v>0.9242799999999999</v>
      </c>
    </row>
    <row r="303" spans="1:8" ht="18.75">
      <c r="A303" s="148"/>
      <c r="B303" s="167"/>
      <c r="C303" s="167" t="s">
        <v>18</v>
      </c>
      <c r="D303" s="167"/>
      <c r="E303" s="168" t="s">
        <v>19</v>
      </c>
      <c r="F303" s="145">
        <f t="shared" si="24"/>
        <v>10000</v>
      </c>
      <c r="G303" s="201">
        <f t="shared" si="24"/>
        <v>9242.8</v>
      </c>
      <c r="H303" s="146">
        <f t="shared" si="20"/>
        <v>0.9242799999999999</v>
      </c>
    </row>
    <row r="304" spans="1:8" ht="24" customHeight="1">
      <c r="A304" s="148"/>
      <c r="B304" s="167"/>
      <c r="C304" s="167" t="s">
        <v>20</v>
      </c>
      <c r="D304" s="167"/>
      <c r="E304" s="168" t="s">
        <v>893</v>
      </c>
      <c r="F304" s="201">
        <f t="shared" si="24"/>
        <v>10000</v>
      </c>
      <c r="G304" s="201">
        <f t="shared" si="24"/>
        <v>9242.8</v>
      </c>
      <c r="H304" s="146">
        <f t="shared" si="20"/>
        <v>0.9242799999999999</v>
      </c>
    </row>
    <row r="305" spans="1:8" ht="18.75">
      <c r="A305" s="148"/>
      <c r="B305" s="167"/>
      <c r="C305" s="198" t="s">
        <v>894</v>
      </c>
      <c r="D305" s="198"/>
      <c r="E305" s="199" t="s">
        <v>895</v>
      </c>
      <c r="F305" s="155">
        <f t="shared" si="24"/>
        <v>10000</v>
      </c>
      <c r="G305" s="155">
        <f t="shared" si="24"/>
        <v>9242.8</v>
      </c>
      <c r="H305" s="151">
        <f t="shared" si="20"/>
        <v>0.9242799999999999</v>
      </c>
    </row>
    <row r="306" spans="1:8" ht="18.75">
      <c r="A306" s="148"/>
      <c r="B306" s="167"/>
      <c r="C306" s="167"/>
      <c r="D306" s="192" t="s">
        <v>27</v>
      </c>
      <c r="E306" s="191" t="s">
        <v>28</v>
      </c>
      <c r="F306" s="150">
        <v>10000</v>
      </c>
      <c r="G306" s="177">
        <v>9242.8</v>
      </c>
      <c r="H306" s="151">
        <f t="shared" si="20"/>
        <v>0.9242799999999999</v>
      </c>
    </row>
    <row r="307" spans="1:8" ht="37.5">
      <c r="A307" s="142"/>
      <c r="B307" s="142"/>
      <c r="C307" s="207" t="s">
        <v>111</v>
      </c>
      <c r="D307" s="207" t="s">
        <v>847</v>
      </c>
      <c r="E307" s="188" t="s">
        <v>854</v>
      </c>
      <c r="F307" s="145">
        <f aca="true" t="shared" si="25" ref="F307:G310">F308</f>
        <v>881</v>
      </c>
      <c r="G307" s="200">
        <f t="shared" si="25"/>
        <v>843.3</v>
      </c>
      <c r="H307" s="146">
        <f t="shared" si="20"/>
        <v>0.9572077185017026</v>
      </c>
    </row>
    <row r="308" spans="1:8" ht="18.75">
      <c r="A308" s="142"/>
      <c r="B308" s="142"/>
      <c r="C308" s="207" t="s">
        <v>112</v>
      </c>
      <c r="D308" s="207" t="s">
        <v>847</v>
      </c>
      <c r="E308" s="188" t="s">
        <v>395</v>
      </c>
      <c r="F308" s="145">
        <f t="shared" si="25"/>
        <v>881</v>
      </c>
      <c r="G308" s="200">
        <f t="shared" si="25"/>
        <v>843.3</v>
      </c>
      <c r="H308" s="146">
        <f t="shared" si="20"/>
        <v>0.9572077185017026</v>
      </c>
    </row>
    <row r="309" spans="1:8" ht="18.75">
      <c r="A309" s="142"/>
      <c r="B309" s="142"/>
      <c r="C309" s="207" t="s">
        <v>113</v>
      </c>
      <c r="D309" s="207"/>
      <c r="E309" s="188" t="s">
        <v>114</v>
      </c>
      <c r="F309" s="145">
        <f t="shared" si="25"/>
        <v>881</v>
      </c>
      <c r="G309" s="200">
        <f t="shared" si="25"/>
        <v>843.3</v>
      </c>
      <c r="H309" s="146">
        <f t="shared" si="20"/>
        <v>0.9572077185017026</v>
      </c>
    </row>
    <row r="310" spans="1:8" ht="18.75">
      <c r="A310" s="142"/>
      <c r="B310" s="142"/>
      <c r="C310" s="192" t="s">
        <v>117</v>
      </c>
      <c r="D310" s="192" t="s">
        <v>847</v>
      </c>
      <c r="E310" s="189" t="s">
        <v>118</v>
      </c>
      <c r="F310" s="155">
        <f t="shared" si="25"/>
        <v>881</v>
      </c>
      <c r="G310" s="177">
        <f t="shared" si="25"/>
        <v>843.3</v>
      </c>
      <c r="H310" s="151">
        <f t="shared" si="20"/>
        <v>0.9572077185017026</v>
      </c>
    </row>
    <row r="311" spans="1:8" ht="18.75">
      <c r="A311" s="148"/>
      <c r="B311" s="148"/>
      <c r="C311" s="192"/>
      <c r="D311" s="192" t="s">
        <v>21</v>
      </c>
      <c r="E311" s="191" t="s">
        <v>22</v>
      </c>
      <c r="F311" s="155">
        <v>881</v>
      </c>
      <c r="G311" s="177">
        <v>843.3</v>
      </c>
      <c r="H311" s="151">
        <f t="shared" si="20"/>
        <v>0.9572077185017026</v>
      </c>
    </row>
    <row r="312" spans="1:8" ht="18.75">
      <c r="A312" s="142"/>
      <c r="B312" s="142"/>
      <c r="C312" s="207" t="s">
        <v>180</v>
      </c>
      <c r="D312" s="207" t="s">
        <v>847</v>
      </c>
      <c r="E312" s="188" t="s">
        <v>181</v>
      </c>
      <c r="F312" s="145">
        <f>F313+F328+F333</f>
        <v>95241</v>
      </c>
      <c r="G312" s="201">
        <f>G313+G328+G333</f>
        <v>92151.70000000001</v>
      </c>
      <c r="H312" s="146">
        <f t="shared" si="20"/>
        <v>0.967563339318151</v>
      </c>
    </row>
    <row r="313" spans="1:8" ht="18.75">
      <c r="A313" s="142"/>
      <c r="B313" s="142"/>
      <c r="C313" s="207" t="s">
        <v>182</v>
      </c>
      <c r="D313" s="207" t="s">
        <v>847</v>
      </c>
      <c r="E313" s="188" t="s">
        <v>183</v>
      </c>
      <c r="F313" s="145">
        <f>F314+F320</f>
        <v>23327.1</v>
      </c>
      <c r="G313" s="200">
        <f>G314+G320</f>
        <v>22360.5</v>
      </c>
      <c r="H313" s="146">
        <f aca="true" t="shared" si="26" ref="H313:H376">G313/F313</f>
        <v>0.9585632161734635</v>
      </c>
    </row>
    <row r="314" spans="1:8" ht="18.75">
      <c r="A314" s="142"/>
      <c r="B314" s="142"/>
      <c r="C314" s="207" t="s">
        <v>184</v>
      </c>
      <c r="D314" s="207"/>
      <c r="E314" s="188" t="s">
        <v>185</v>
      </c>
      <c r="F314" s="145">
        <f>F315+F318</f>
        <v>16500.8</v>
      </c>
      <c r="G314" s="200">
        <f>G315+G318</f>
        <v>15611.6</v>
      </c>
      <c r="H314" s="146">
        <f t="shared" si="26"/>
        <v>0.9461117036749734</v>
      </c>
    </row>
    <row r="315" spans="1:8" ht="18.75">
      <c r="A315" s="142"/>
      <c r="B315" s="142"/>
      <c r="C315" s="192" t="s">
        <v>186</v>
      </c>
      <c r="D315" s="192" t="s">
        <v>847</v>
      </c>
      <c r="E315" s="189" t="s">
        <v>896</v>
      </c>
      <c r="F315" s="150">
        <f>F316+F317</f>
        <v>12938.4</v>
      </c>
      <c r="G315" s="177">
        <f>G316+G317</f>
        <v>12049.2</v>
      </c>
      <c r="H315" s="151">
        <f t="shared" si="26"/>
        <v>0.9312743461324431</v>
      </c>
    </row>
    <row r="316" spans="1:8" ht="18.75">
      <c r="A316" s="148"/>
      <c r="B316" s="148"/>
      <c r="C316" s="192"/>
      <c r="D316" s="192" t="s">
        <v>21</v>
      </c>
      <c r="E316" s="191" t="s">
        <v>22</v>
      </c>
      <c r="F316" s="150">
        <v>9431.9</v>
      </c>
      <c r="G316" s="177">
        <v>9399.7</v>
      </c>
      <c r="H316" s="151">
        <f t="shared" si="26"/>
        <v>0.9965860537113415</v>
      </c>
    </row>
    <row r="317" spans="1:8" ht="18.75">
      <c r="A317" s="148"/>
      <c r="B317" s="148"/>
      <c r="C317" s="192"/>
      <c r="D317" s="192" t="s">
        <v>67</v>
      </c>
      <c r="E317" s="191" t="s">
        <v>68</v>
      </c>
      <c r="F317" s="150">
        <v>3506.5</v>
      </c>
      <c r="G317" s="177">
        <v>2649.5</v>
      </c>
      <c r="H317" s="151">
        <f t="shared" si="26"/>
        <v>0.7555967488949095</v>
      </c>
    </row>
    <row r="318" spans="1:8" ht="18.75">
      <c r="A318" s="142"/>
      <c r="B318" s="142"/>
      <c r="C318" s="192" t="s">
        <v>187</v>
      </c>
      <c r="D318" s="192" t="s">
        <v>847</v>
      </c>
      <c r="E318" s="189" t="s">
        <v>897</v>
      </c>
      <c r="F318" s="150">
        <f>F319</f>
        <v>3562.4</v>
      </c>
      <c r="G318" s="150">
        <f>G319</f>
        <v>3562.4</v>
      </c>
      <c r="H318" s="151">
        <f t="shared" si="26"/>
        <v>1</v>
      </c>
    </row>
    <row r="319" spans="1:8" ht="18.75">
      <c r="A319" s="148"/>
      <c r="B319" s="148"/>
      <c r="C319" s="192"/>
      <c r="D319" s="192" t="s">
        <v>21</v>
      </c>
      <c r="E319" s="191" t="s">
        <v>22</v>
      </c>
      <c r="F319" s="150">
        <v>3562.4</v>
      </c>
      <c r="G319" s="177">
        <v>3562.4</v>
      </c>
      <c r="H319" s="151">
        <f t="shared" si="26"/>
        <v>1</v>
      </c>
    </row>
    <row r="320" spans="1:8" ht="18.75">
      <c r="A320" s="142"/>
      <c r="B320" s="142"/>
      <c r="C320" s="207" t="s">
        <v>188</v>
      </c>
      <c r="D320" s="207"/>
      <c r="E320" s="188" t="s">
        <v>189</v>
      </c>
      <c r="F320" s="145">
        <f>F321+F324+F326</f>
        <v>6826.3</v>
      </c>
      <c r="G320" s="201">
        <f>G321+G324+G326</f>
        <v>6748.900000000001</v>
      </c>
      <c r="H320" s="146">
        <f t="shared" si="26"/>
        <v>0.9886615003735553</v>
      </c>
    </row>
    <row r="321" spans="1:8" ht="18.75">
      <c r="A321" s="142"/>
      <c r="B321" s="142"/>
      <c r="C321" s="148" t="s">
        <v>190</v>
      </c>
      <c r="D321" s="148" t="s">
        <v>847</v>
      </c>
      <c r="E321" s="149" t="s">
        <v>191</v>
      </c>
      <c r="F321" s="155">
        <f>F322+F323</f>
        <v>3178.5</v>
      </c>
      <c r="G321" s="177">
        <f>G322+G323</f>
        <v>3171.3</v>
      </c>
      <c r="H321" s="151">
        <f t="shared" si="26"/>
        <v>0.9977347805568665</v>
      </c>
    </row>
    <row r="322" spans="1:8" ht="18.75">
      <c r="A322" s="148"/>
      <c r="B322" s="148"/>
      <c r="C322" s="148"/>
      <c r="D322" s="148" t="s">
        <v>27</v>
      </c>
      <c r="E322" s="152" t="s">
        <v>28</v>
      </c>
      <c r="F322" s="155">
        <v>2546.6</v>
      </c>
      <c r="G322" s="177">
        <v>2539.4</v>
      </c>
      <c r="H322" s="151">
        <f t="shared" si="26"/>
        <v>0.9971727008560434</v>
      </c>
    </row>
    <row r="323" spans="1:8" ht="18.75">
      <c r="A323" s="148"/>
      <c r="B323" s="148"/>
      <c r="C323" s="148"/>
      <c r="D323" s="148" t="s">
        <v>21</v>
      </c>
      <c r="E323" s="152" t="s">
        <v>22</v>
      </c>
      <c r="F323" s="155">
        <v>631.9</v>
      </c>
      <c r="G323" s="177">
        <v>631.9</v>
      </c>
      <c r="H323" s="151">
        <f t="shared" si="26"/>
        <v>1</v>
      </c>
    </row>
    <row r="324" spans="1:8" ht="18.75">
      <c r="A324" s="142"/>
      <c r="B324" s="142"/>
      <c r="C324" s="148" t="s">
        <v>192</v>
      </c>
      <c r="D324" s="148" t="s">
        <v>847</v>
      </c>
      <c r="E324" s="149" t="s">
        <v>898</v>
      </c>
      <c r="F324" s="155">
        <f>F325</f>
        <v>3390.7</v>
      </c>
      <c r="G324" s="177">
        <f>G325</f>
        <v>3342</v>
      </c>
      <c r="H324" s="151">
        <f t="shared" si="26"/>
        <v>0.9856371840622881</v>
      </c>
    </row>
    <row r="325" spans="1:8" ht="18.75">
      <c r="A325" s="148"/>
      <c r="B325" s="148"/>
      <c r="C325" s="148"/>
      <c r="D325" s="148" t="s">
        <v>21</v>
      </c>
      <c r="E325" s="152" t="s">
        <v>22</v>
      </c>
      <c r="F325" s="155">
        <v>3390.7</v>
      </c>
      <c r="G325" s="177">
        <v>3342</v>
      </c>
      <c r="H325" s="151">
        <f t="shared" si="26"/>
        <v>0.9856371840622881</v>
      </c>
    </row>
    <row r="326" spans="1:8" ht="37.5">
      <c r="A326" s="148"/>
      <c r="B326" s="148"/>
      <c r="C326" s="148" t="s">
        <v>493</v>
      </c>
      <c r="D326" s="148"/>
      <c r="E326" s="152" t="s">
        <v>492</v>
      </c>
      <c r="F326" s="155">
        <f>F327</f>
        <v>257.1</v>
      </c>
      <c r="G326" s="155">
        <f>G327</f>
        <v>235.6</v>
      </c>
      <c r="H326" s="151">
        <f t="shared" si="26"/>
        <v>0.9163749513807856</v>
      </c>
    </row>
    <row r="327" spans="1:8" ht="18.75">
      <c r="A327" s="148"/>
      <c r="B327" s="148"/>
      <c r="C327" s="148"/>
      <c r="D327" s="148" t="s">
        <v>21</v>
      </c>
      <c r="E327" s="152" t="s">
        <v>22</v>
      </c>
      <c r="F327" s="155">
        <v>257.1</v>
      </c>
      <c r="G327" s="177">
        <v>235.6</v>
      </c>
      <c r="H327" s="151">
        <f t="shared" si="26"/>
        <v>0.9163749513807856</v>
      </c>
    </row>
    <row r="328" spans="1:8" ht="18.75">
      <c r="A328" s="142"/>
      <c r="B328" s="142"/>
      <c r="C328" s="142" t="s">
        <v>202</v>
      </c>
      <c r="D328" s="142" t="s">
        <v>847</v>
      </c>
      <c r="E328" s="147" t="s">
        <v>203</v>
      </c>
      <c r="F328" s="201">
        <f>F329</f>
        <v>26168.1</v>
      </c>
      <c r="G328" s="176">
        <f>G329</f>
        <v>25147.8</v>
      </c>
      <c r="H328" s="146">
        <f t="shared" si="26"/>
        <v>0.961009779082165</v>
      </c>
    </row>
    <row r="329" spans="1:8" ht="37.5">
      <c r="A329" s="142"/>
      <c r="B329" s="142"/>
      <c r="C329" s="142" t="s">
        <v>204</v>
      </c>
      <c r="D329" s="142"/>
      <c r="E329" s="147" t="s">
        <v>205</v>
      </c>
      <c r="F329" s="201">
        <f>F330</f>
        <v>26168.1</v>
      </c>
      <c r="G329" s="200">
        <f>G330</f>
        <v>25147.8</v>
      </c>
      <c r="H329" s="146">
        <f t="shared" si="26"/>
        <v>0.961009779082165</v>
      </c>
    </row>
    <row r="330" spans="1:8" ht="18.75">
      <c r="A330" s="142"/>
      <c r="B330" s="142"/>
      <c r="C330" s="148" t="s">
        <v>207</v>
      </c>
      <c r="D330" s="148" t="s">
        <v>847</v>
      </c>
      <c r="E330" s="149" t="s">
        <v>899</v>
      </c>
      <c r="F330" s="155">
        <f>F331+F332</f>
        <v>26168.1</v>
      </c>
      <c r="G330" s="177">
        <f>G331+G332</f>
        <v>25147.8</v>
      </c>
      <c r="H330" s="151">
        <f t="shared" si="26"/>
        <v>0.961009779082165</v>
      </c>
    </row>
    <row r="331" spans="1:8" ht="18.75">
      <c r="A331" s="148"/>
      <c r="B331" s="148"/>
      <c r="C331" s="148"/>
      <c r="D331" s="148" t="s">
        <v>27</v>
      </c>
      <c r="E331" s="152" t="s">
        <v>28</v>
      </c>
      <c r="F331" s="155">
        <v>1520.5</v>
      </c>
      <c r="G331" s="177">
        <v>500.2</v>
      </c>
      <c r="H331" s="151">
        <f t="shared" si="26"/>
        <v>0.3289707333114107</v>
      </c>
    </row>
    <row r="332" spans="1:8" ht="18.75">
      <c r="A332" s="148"/>
      <c r="B332" s="148"/>
      <c r="C332" s="148"/>
      <c r="D332" s="148" t="s">
        <v>21</v>
      </c>
      <c r="E332" s="152" t="s">
        <v>22</v>
      </c>
      <c r="F332" s="155">
        <v>24647.6</v>
      </c>
      <c r="G332" s="177">
        <v>24647.6</v>
      </c>
      <c r="H332" s="151">
        <f t="shared" si="26"/>
        <v>1</v>
      </c>
    </row>
    <row r="333" spans="1:8" ht="18.75">
      <c r="A333" s="148"/>
      <c r="B333" s="148"/>
      <c r="C333" s="24" t="s">
        <v>900</v>
      </c>
      <c r="D333" s="148"/>
      <c r="E333" s="215" t="s">
        <v>901</v>
      </c>
      <c r="F333" s="201">
        <f>F334</f>
        <v>45745.8</v>
      </c>
      <c r="G333" s="201">
        <f>G334</f>
        <v>44643.40000000001</v>
      </c>
      <c r="H333" s="146">
        <f t="shared" si="26"/>
        <v>0.9759016128256585</v>
      </c>
    </row>
    <row r="334" spans="1:8" ht="37.5">
      <c r="A334" s="148"/>
      <c r="B334" s="148"/>
      <c r="C334" s="24" t="s">
        <v>902</v>
      </c>
      <c r="D334" s="148"/>
      <c r="E334" s="215" t="s">
        <v>903</v>
      </c>
      <c r="F334" s="201">
        <f>F335+F338+F341</f>
        <v>45745.8</v>
      </c>
      <c r="G334" s="201">
        <f>G335+G338+G341</f>
        <v>44643.40000000001</v>
      </c>
      <c r="H334" s="146">
        <f t="shared" si="26"/>
        <v>0.9759016128256585</v>
      </c>
    </row>
    <row r="335" spans="1:8" ht="18.75">
      <c r="A335" s="148"/>
      <c r="B335" s="148"/>
      <c r="C335" s="221" t="s">
        <v>904</v>
      </c>
      <c r="D335" s="178"/>
      <c r="E335" s="180" t="s">
        <v>905</v>
      </c>
      <c r="F335" s="202">
        <f>F336+F337</f>
        <v>39508.2</v>
      </c>
      <c r="G335" s="202">
        <f>G336+G337</f>
        <v>38813.600000000006</v>
      </c>
      <c r="H335" s="187">
        <f t="shared" si="26"/>
        <v>0.9824188396332916</v>
      </c>
    </row>
    <row r="336" spans="1:8" ht="18.75">
      <c r="A336" s="148"/>
      <c r="B336" s="148"/>
      <c r="C336" s="178"/>
      <c r="D336" s="178" t="s">
        <v>27</v>
      </c>
      <c r="E336" s="180" t="s">
        <v>28</v>
      </c>
      <c r="F336" s="202">
        <f>5523+12758.3</f>
        <v>18281.3</v>
      </c>
      <c r="G336" s="195">
        <v>17586.7</v>
      </c>
      <c r="H336" s="187">
        <f t="shared" si="26"/>
        <v>0.9620048902430353</v>
      </c>
    </row>
    <row r="337" spans="1:8" ht="18.75">
      <c r="A337" s="148"/>
      <c r="B337" s="148"/>
      <c r="C337" s="178"/>
      <c r="D337" s="179" t="s">
        <v>67</v>
      </c>
      <c r="E337" s="180" t="s">
        <v>68</v>
      </c>
      <c r="F337" s="202">
        <f>9366.2+11860.7</f>
        <v>21226.9</v>
      </c>
      <c r="G337" s="195">
        <v>21226.9</v>
      </c>
      <c r="H337" s="187">
        <f t="shared" si="26"/>
        <v>1</v>
      </c>
    </row>
    <row r="338" spans="1:8" ht="18.75">
      <c r="A338" s="148"/>
      <c r="B338" s="148"/>
      <c r="C338" s="148" t="s">
        <v>186</v>
      </c>
      <c r="D338" s="178"/>
      <c r="E338" s="152" t="s">
        <v>896</v>
      </c>
      <c r="F338" s="155">
        <f>F339+F340</f>
        <v>3939.3</v>
      </c>
      <c r="G338" s="155">
        <f>G339+G340</f>
        <v>3531.5</v>
      </c>
      <c r="H338" s="151">
        <f t="shared" si="26"/>
        <v>0.8964790698855126</v>
      </c>
    </row>
    <row r="339" spans="1:8" ht="18.75">
      <c r="A339" s="148"/>
      <c r="B339" s="148"/>
      <c r="C339" s="178"/>
      <c r="D339" s="148" t="s">
        <v>27</v>
      </c>
      <c r="E339" s="152" t="s">
        <v>28</v>
      </c>
      <c r="F339" s="155">
        <v>3631.3</v>
      </c>
      <c r="G339" s="155">
        <v>3223.5</v>
      </c>
      <c r="H339" s="151">
        <f t="shared" si="26"/>
        <v>0.8876986203288079</v>
      </c>
    </row>
    <row r="340" spans="1:8" ht="18.75">
      <c r="A340" s="148"/>
      <c r="B340" s="148"/>
      <c r="C340" s="178"/>
      <c r="D340" s="192" t="s">
        <v>67</v>
      </c>
      <c r="E340" s="191" t="s">
        <v>68</v>
      </c>
      <c r="F340" s="155">
        <v>308</v>
      </c>
      <c r="G340" s="177">
        <v>308</v>
      </c>
      <c r="H340" s="151">
        <f t="shared" si="26"/>
        <v>1</v>
      </c>
    </row>
    <row r="341" spans="1:8" ht="18.75">
      <c r="A341" s="148"/>
      <c r="B341" s="148"/>
      <c r="C341" s="148" t="s">
        <v>904</v>
      </c>
      <c r="D341" s="148"/>
      <c r="E341" s="152" t="s">
        <v>906</v>
      </c>
      <c r="F341" s="155">
        <f>F342+F343</f>
        <v>2298.3</v>
      </c>
      <c r="G341" s="155">
        <f>G342+G343</f>
        <v>2298.3</v>
      </c>
      <c r="H341" s="151">
        <f t="shared" si="26"/>
        <v>1</v>
      </c>
    </row>
    <row r="342" spans="1:8" ht="18.75">
      <c r="A342" s="148"/>
      <c r="B342" s="148"/>
      <c r="C342" s="148"/>
      <c r="D342" s="148" t="s">
        <v>27</v>
      </c>
      <c r="E342" s="152" t="s">
        <v>28</v>
      </c>
      <c r="F342" s="155">
        <v>1196.2</v>
      </c>
      <c r="G342" s="177">
        <v>1196.2</v>
      </c>
      <c r="H342" s="151">
        <f t="shared" si="26"/>
        <v>1</v>
      </c>
    </row>
    <row r="343" spans="1:8" ht="18.75">
      <c r="A343" s="148"/>
      <c r="B343" s="148"/>
      <c r="C343" s="148"/>
      <c r="D343" s="192" t="s">
        <v>67</v>
      </c>
      <c r="E343" s="191" t="s">
        <v>68</v>
      </c>
      <c r="F343" s="155">
        <v>1102.1</v>
      </c>
      <c r="G343" s="177">
        <v>1102.1</v>
      </c>
      <c r="H343" s="151">
        <f t="shared" si="26"/>
        <v>1</v>
      </c>
    </row>
    <row r="344" spans="1:8" ht="18.75">
      <c r="A344" s="148"/>
      <c r="B344" s="167" t="s">
        <v>410</v>
      </c>
      <c r="C344" s="167"/>
      <c r="D344" s="167"/>
      <c r="E344" s="168" t="s">
        <v>411</v>
      </c>
      <c r="F344" s="201">
        <f>F345+F360</f>
        <v>25245.3</v>
      </c>
      <c r="G344" s="201">
        <f>G345+G360</f>
        <v>24997.3</v>
      </c>
      <c r="H344" s="146">
        <f t="shared" si="26"/>
        <v>0.9901763892684975</v>
      </c>
    </row>
    <row r="345" spans="1:8" ht="18.75">
      <c r="A345" s="142"/>
      <c r="B345" s="142"/>
      <c r="C345" s="142" t="s">
        <v>180</v>
      </c>
      <c r="D345" s="142" t="s">
        <v>847</v>
      </c>
      <c r="E345" s="147" t="s">
        <v>181</v>
      </c>
      <c r="F345" s="201">
        <f>F346+F350</f>
        <v>25231.6</v>
      </c>
      <c r="G345" s="201">
        <f>G346+G350</f>
        <v>24985.5</v>
      </c>
      <c r="H345" s="146">
        <f t="shared" si="26"/>
        <v>0.9902463577418793</v>
      </c>
    </row>
    <row r="346" spans="1:8" ht="18.75">
      <c r="A346" s="142"/>
      <c r="B346" s="142"/>
      <c r="C346" s="142" t="s">
        <v>211</v>
      </c>
      <c r="D346" s="142"/>
      <c r="E346" s="147" t="s">
        <v>212</v>
      </c>
      <c r="F346" s="201">
        <f aca="true" t="shared" si="27" ref="F346:G348">F347</f>
        <v>8925</v>
      </c>
      <c r="G346" s="200">
        <f t="shared" si="27"/>
        <v>8679.2</v>
      </c>
      <c r="H346" s="146">
        <f t="shared" si="26"/>
        <v>0.9724593837535015</v>
      </c>
    </row>
    <row r="347" spans="1:8" ht="18.75">
      <c r="A347" s="142"/>
      <c r="B347" s="142"/>
      <c r="C347" s="142" t="s">
        <v>213</v>
      </c>
      <c r="D347" s="142"/>
      <c r="E347" s="147" t="s">
        <v>214</v>
      </c>
      <c r="F347" s="201">
        <f t="shared" si="27"/>
        <v>8925</v>
      </c>
      <c r="G347" s="200">
        <f t="shared" si="27"/>
        <v>8679.2</v>
      </c>
      <c r="H347" s="146">
        <f t="shared" si="26"/>
        <v>0.9724593837535015</v>
      </c>
    </row>
    <row r="348" spans="1:8" ht="18.75">
      <c r="A348" s="142"/>
      <c r="B348" s="142"/>
      <c r="C348" s="148" t="s">
        <v>216</v>
      </c>
      <c r="D348" s="148"/>
      <c r="E348" s="149" t="s">
        <v>885</v>
      </c>
      <c r="F348" s="155">
        <f t="shared" si="27"/>
        <v>8925</v>
      </c>
      <c r="G348" s="177">
        <f t="shared" si="27"/>
        <v>8679.2</v>
      </c>
      <c r="H348" s="151">
        <f t="shared" si="26"/>
        <v>0.9724593837535015</v>
      </c>
    </row>
    <row r="349" spans="1:8" ht="18.75">
      <c r="A349" s="148"/>
      <c r="B349" s="148"/>
      <c r="C349" s="148"/>
      <c r="D349" s="148" t="s">
        <v>27</v>
      </c>
      <c r="E349" s="191" t="s">
        <v>28</v>
      </c>
      <c r="F349" s="155">
        <v>8925</v>
      </c>
      <c r="G349" s="177">
        <v>8679.2</v>
      </c>
      <c r="H349" s="151">
        <f t="shared" si="26"/>
        <v>0.9724593837535015</v>
      </c>
    </row>
    <row r="350" spans="1:8" ht="37.5">
      <c r="A350" s="142"/>
      <c r="B350" s="142"/>
      <c r="C350" s="142" t="s">
        <v>234</v>
      </c>
      <c r="D350" s="142" t="s">
        <v>847</v>
      </c>
      <c r="E350" s="147" t="s">
        <v>235</v>
      </c>
      <c r="F350" s="145">
        <f>F351+F354</f>
        <v>16306.6</v>
      </c>
      <c r="G350" s="200">
        <f>G351+G354</f>
        <v>16306.3</v>
      </c>
      <c r="H350" s="146">
        <f t="shared" si="26"/>
        <v>0.9999816025413022</v>
      </c>
    </row>
    <row r="351" spans="1:8" ht="37.5">
      <c r="A351" s="142"/>
      <c r="B351" s="142"/>
      <c r="C351" s="142" t="s">
        <v>236</v>
      </c>
      <c r="D351" s="142"/>
      <c r="E351" s="147" t="s">
        <v>42</v>
      </c>
      <c r="F351" s="145">
        <f>F352</f>
        <v>16292.9</v>
      </c>
      <c r="G351" s="200">
        <f>G352</f>
        <v>16292.9</v>
      </c>
      <c r="H351" s="146">
        <f t="shared" si="26"/>
        <v>1</v>
      </c>
    </row>
    <row r="352" spans="1:8" ht="18.75">
      <c r="A352" s="142"/>
      <c r="B352" s="142"/>
      <c r="C352" s="148" t="s">
        <v>239</v>
      </c>
      <c r="D352" s="148" t="s">
        <v>847</v>
      </c>
      <c r="E352" s="149" t="s">
        <v>907</v>
      </c>
      <c r="F352" s="150">
        <f>F353</f>
        <v>16292.9</v>
      </c>
      <c r="G352" s="177">
        <f>G353</f>
        <v>16292.9</v>
      </c>
      <c r="H352" s="151">
        <f t="shared" si="26"/>
        <v>1</v>
      </c>
    </row>
    <row r="353" spans="1:8" ht="18.75">
      <c r="A353" s="148"/>
      <c r="B353" s="148"/>
      <c r="C353" s="148"/>
      <c r="D353" s="148" t="s">
        <v>21</v>
      </c>
      <c r="E353" s="152" t="s">
        <v>22</v>
      </c>
      <c r="F353" s="150">
        <v>16292.9</v>
      </c>
      <c r="G353" s="177">
        <v>16292.9</v>
      </c>
      <c r="H353" s="151">
        <f t="shared" si="26"/>
        <v>1</v>
      </c>
    </row>
    <row r="354" spans="1:8" ht="18.75">
      <c r="A354" s="142"/>
      <c r="B354" s="142"/>
      <c r="C354" s="142" t="s">
        <v>503</v>
      </c>
      <c r="D354" s="142"/>
      <c r="E354" s="147" t="s">
        <v>502</v>
      </c>
      <c r="F354" s="145">
        <f>F355</f>
        <v>13.7</v>
      </c>
      <c r="G354" s="200">
        <f>G355</f>
        <v>13.4</v>
      </c>
      <c r="H354" s="146">
        <f t="shared" si="26"/>
        <v>0.9781021897810219</v>
      </c>
    </row>
    <row r="355" spans="1:8" ht="37.5">
      <c r="A355" s="142"/>
      <c r="B355" s="142"/>
      <c r="C355" s="148" t="s">
        <v>504</v>
      </c>
      <c r="D355" s="148"/>
      <c r="E355" s="149" t="s">
        <v>908</v>
      </c>
      <c r="F355" s="150">
        <f>F356</f>
        <v>13.7</v>
      </c>
      <c r="G355" s="177">
        <f>G356</f>
        <v>13.4</v>
      </c>
      <c r="H355" s="151">
        <f t="shared" si="26"/>
        <v>0.9781021897810219</v>
      </c>
    </row>
    <row r="356" spans="1:8" ht="18.75">
      <c r="A356" s="148"/>
      <c r="B356" s="148"/>
      <c r="C356" s="148"/>
      <c r="D356" s="148" t="s">
        <v>27</v>
      </c>
      <c r="E356" s="152" t="s">
        <v>28</v>
      </c>
      <c r="F356" s="150">
        <v>13.7</v>
      </c>
      <c r="G356" s="177">
        <v>13.4</v>
      </c>
      <c r="H356" s="151">
        <f t="shared" si="26"/>
        <v>0.9781021897810219</v>
      </c>
    </row>
    <row r="357" spans="1:8" ht="18.75">
      <c r="A357" s="142"/>
      <c r="B357" s="142"/>
      <c r="C357" s="142" t="s">
        <v>274</v>
      </c>
      <c r="D357" s="142" t="s">
        <v>847</v>
      </c>
      <c r="E357" s="147" t="s">
        <v>275</v>
      </c>
      <c r="F357" s="145">
        <f aca="true" t="shared" si="28" ref="F357:G360">F358</f>
        <v>13.7</v>
      </c>
      <c r="G357" s="145">
        <f t="shared" si="28"/>
        <v>11.8</v>
      </c>
      <c r="H357" s="146">
        <f t="shared" si="26"/>
        <v>0.8613138686131387</v>
      </c>
    </row>
    <row r="358" spans="1:8" ht="18.75">
      <c r="A358" s="142"/>
      <c r="B358" s="142"/>
      <c r="C358" s="142" t="s">
        <v>281</v>
      </c>
      <c r="D358" s="142" t="s">
        <v>847</v>
      </c>
      <c r="E358" s="147" t="s">
        <v>282</v>
      </c>
      <c r="F358" s="145">
        <f t="shared" si="28"/>
        <v>13.7</v>
      </c>
      <c r="G358" s="145">
        <f t="shared" si="28"/>
        <v>11.8</v>
      </c>
      <c r="H358" s="146">
        <f t="shared" si="26"/>
        <v>0.8613138686131387</v>
      </c>
    </row>
    <row r="359" spans="1:8" ht="18.75">
      <c r="A359" s="142"/>
      <c r="B359" s="142"/>
      <c r="C359" s="142" t="s">
        <v>287</v>
      </c>
      <c r="D359" s="142"/>
      <c r="E359" s="147" t="s">
        <v>288</v>
      </c>
      <c r="F359" s="145">
        <f t="shared" si="28"/>
        <v>13.7</v>
      </c>
      <c r="G359" s="145">
        <f t="shared" si="28"/>
        <v>11.8</v>
      </c>
      <c r="H359" s="146">
        <f t="shared" si="26"/>
        <v>0.8613138686131387</v>
      </c>
    </row>
    <row r="360" spans="1:8" ht="37.5">
      <c r="A360" s="148"/>
      <c r="B360" s="148"/>
      <c r="C360" s="178" t="s">
        <v>888</v>
      </c>
      <c r="D360" s="179"/>
      <c r="E360" s="180" t="s">
        <v>889</v>
      </c>
      <c r="F360" s="181">
        <f t="shared" si="28"/>
        <v>13.7</v>
      </c>
      <c r="G360" s="181">
        <f t="shared" si="28"/>
        <v>11.8</v>
      </c>
      <c r="H360" s="187">
        <f t="shared" si="26"/>
        <v>0.8613138686131387</v>
      </c>
    </row>
    <row r="361" spans="1:8" ht="18.75">
      <c r="A361" s="148"/>
      <c r="B361" s="148"/>
      <c r="C361" s="178"/>
      <c r="D361" s="219" t="s">
        <v>27</v>
      </c>
      <c r="E361" s="220" t="s">
        <v>28</v>
      </c>
      <c r="F361" s="181">
        <v>13.7</v>
      </c>
      <c r="G361" s="195">
        <v>11.8</v>
      </c>
      <c r="H361" s="187">
        <f t="shared" si="26"/>
        <v>0.8613138686131387</v>
      </c>
    </row>
    <row r="362" spans="1:8" ht="18.75">
      <c r="A362" s="148"/>
      <c r="B362" s="167" t="s">
        <v>412</v>
      </c>
      <c r="C362" s="167"/>
      <c r="D362" s="167"/>
      <c r="E362" s="168" t="s">
        <v>413</v>
      </c>
      <c r="F362" s="145">
        <f aca="true" t="shared" si="29" ref="F362:G364">F363</f>
        <v>602</v>
      </c>
      <c r="G362" s="200">
        <f t="shared" si="29"/>
        <v>600.1</v>
      </c>
      <c r="H362" s="146">
        <f t="shared" si="26"/>
        <v>0.996843853820598</v>
      </c>
    </row>
    <row r="363" spans="1:8" ht="18.75">
      <c r="A363" s="148"/>
      <c r="B363" s="166" t="s">
        <v>414</v>
      </c>
      <c r="C363" s="167"/>
      <c r="D363" s="167"/>
      <c r="E363" s="168" t="s">
        <v>415</v>
      </c>
      <c r="F363" s="145">
        <f t="shared" si="29"/>
        <v>602</v>
      </c>
      <c r="G363" s="200">
        <f t="shared" si="29"/>
        <v>600.1</v>
      </c>
      <c r="H363" s="146">
        <f t="shared" si="26"/>
        <v>0.996843853820598</v>
      </c>
    </row>
    <row r="364" spans="1:8" ht="37.5">
      <c r="A364" s="142"/>
      <c r="B364" s="142"/>
      <c r="C364" s="142" t="s">
        <v>111</v>
      </c>
      <c r="D364" s="142" t="s">
        <v>847</v>
      </c>
      <c r="E364" s="147" t="s">
        <v>854</v>
      </c>
      <c r="F364" s="145">
        <f t="shared" si="29"/>
        <v>602</v>
      </c>
      <c r="G364" s="200">
        <f t="shared" si="29"/>
        <v>600.1</v>
      </c>
      <c r="H364" s="146">
        <f t="shared" si="26"/>
        <v>0.996843853820598</v>
      </c>
    </row>
    <row r="365" spans="1:8" ht="18.75">
      <c r="A365" s="142"/>
      <c r="B365" s="142"/>
      <c r="C365" s="142" t="s">
        <v>141</v>
      </c>
      <c r="D365" s="142" t="s">
        <v>847</v>
      </c>
      <c r="E365" s="147" t="s">
        <v>142</v>
      </c>
      <c r="F365" s="145">
        <f>F366+F371</f>
        <v>602</v>
      </c>
      <c r="G365" s="200">
        <f>G366+G371</f>
        <v>600.1</v>
      </c>
      <c r="H365" s="146">
        <f t="shared" si="26"/>
        <v>0.996843853820598</v>
      </c>
    </row>
    <row r="366" spans="1:8" ht="18.75">
      <c r="A366" s="142"/>
      <c r="B366" s="142"/>
      <c r="C366" s="142" t="s">
        <v>143</v>
      </c>
      <c r="D366" s="142"/>
      <c r="E366" s="147" t="s">
        <v>144</v>
      </c>
      <c r="F366" s="145">
        <f>F367+F369</f>
        <v>515.9</v>
      </c>
      <c r="G366" s="200">
        <f>G367+G369</f>
        <v>514</v>
      </c>
      <c r="H366" s="146">
        <f t="shared" si="26"/>
        <v>0.9963171157201008</v>
      </c>
    </row>
    <row r="367" spans="1:8" ht="18.75">
      <c r="A367" s="142"/>
      <c r="B367" s="142"/>
      <c r="C367" s="148" t="s">
        <v>147</v>
      </c>
      <c r="D367" s="148" t="s">
        <v>847</v>
      </c>
      <c r="E367" s="149" t="s">
        <v>148</v>
      </c>
      <c r="F367" s="155">
        <f>F368</f>
        <v>138.1</v>
      </c>
      <c r="G367" s="177">
        <f>G368</f>
        <v>136.7</v>
      </c>
      <c r="H367" s="151">
        <f t="shared" si="26"/>
        <v>0.9898624185372917</v>
      </c>
    </row>
    <row r="368" spans="1:8" ht="18.75">
      <c r="A368" s="148"/>
      <c r="B368" s="148"/>
      <c r="C368" s="148"/>
      <c r="D368" s="148" t="s">
        <v>27</v>
      </c>
      <c r="E368" s="152" t="s">
        <v>28</v>
      </c>
      <c r="F368" s="155">
        <v>138.1</v>
      </c>
      <c r="G368" s="177">
        <v>136.7</v>
      </c>
      <c r="H368" s="151">
        <f t="shared" si="26"/>
        <v>0.9898624185372917</v>
      </c>
    </row>
    <row r="369" spans="1:8" ht="18.75">
      <c r="A369" s="142"/>
      <c r="B369" s="142"/>
      <c r="C369" s="148" t="s">
        <v>909</v>
      </c>
      <c r="D369" s="148"/>
      <c r="E369" s="209" t="s">
        <v>910</v>
      </c>
      <c r="F369" s="155">
        <f>F370</f>
        <v>377.8</v>
      </c>
      <c r="G369" s="177">
        <f>G370</f>
        <v>377.3</v>
      </c>
      <c r="H369" s="151">
        <f t="shared" si="26"/>
        <v>0.9986765484383272</v>
      </c>
    </row>
    <row r="370" spans="1:8" ht="18.75">
      <c r="A370" s="148"/>
      <c r="B370" s="148"/>
      <c r="C370" s="148"/>
      <c r="D370" s="148" t="s">
        <v>27</v>
      </c>
      <c r="E370" s="152" t="s">
        <v>28</v>
      </c>
      <c r="F370" s="155">
        <v>377.8</v>
      </c>
      <c r="G370" s="177">
        <v>377.3</v>
      </c>
      <c r="H370" s="151">
        <f t="shared" si="26"/>
        <v>0.9986765484383272</v>
      </c>
    </row>
    <row r="371" spans="1:8" ht="18.75">
      <c r="A371" s="142"/>
      <c r="B371" s="142"/>
      <c r="C371" s="142" t="s">
        <v>149</v>
      </c>
      <c r="D371" s="148"/>
      <c r="E371" s="147" t="s">
        <v>150</v>
      </c>
      <c r="F371" s="201">
        <f>F372</f>
        <v>86.1</v>
      </c>
      <c r="G371" s="200">
        <f>G372</f>
        <v>86.1</v>
      </c>
      <c r="H371" s="146">
        <f t="shared" si="26"/>
        <v>1</v>
      </c>
    </row>
    <row r="372" spans="1:8" ht="18.75">
      <c r="A372" s="142"/>
      <c r="B372" s="142"/>
      <c r="C372" s="148" t="s">
        <v>151</v>
      </c>
      <c r="D372" s="148" t="s">
        <v>847</v>
      </c>
      <c r="E372" s="149" t="s">
        <v>152</v>
      </c>
      <c r="F372" s="150">
        <f>F373</f>
        <v>86.1</v>
      </c>
      <c r="G372" s="177">
        <f>G373</f>
        <v>86.1</v>
      </c>
      <c r="H372" s="151">
        <f t="shared" si="26"/>
        <v>1</v>
      </c>
    </row>
    <row r="373" spans="1:8" ht="18.75">
      <c r="A373" s="148"/>
      <c r="B373" s="148"/>
      <c r="C373" s="148"/>
      <c r="D373" s="148" t="s">
        <v>27</v>
      </c>
      <c r="E373" s="152" t="s">
        <v>28</v>
      </c>
      <c r="F373" s="150">
        <v>86.1</v>
      </c>
      <c r="G373" s="177">
        <v>86.1</v>
      </c>
      <c r="H373" s="151">
        <f t="shared" si="26"/>
        <v>1</v>
      </c>
    </row>
    <row r="374" spans="1:8" ht="18.75">
      <c r="A374" s="148"/>
      <c r="B374" s="167" t="s">
        <v>416</v>
      </c>
      <c r="C374" s="198"/>
      <c r="D374" s="198"/>
      <c r="E374" s="168" t="s">
        <v>417</v>
      </c>
      <c r="F374" s="145">
        <f>F375+F383+F389</f>
        <v>54871.5</v>
      </c>
      <c r="G374" s="200">
        <f>G375+G383+G389</f>
        <v>43103.8</v>
      </c>
      <c r="H374" s="146">
        <f t="shared" si="26"/>
        <v>0.7855407634199904</v>
      </c>
    </row>
    <row r="375" spans="1:10" ht="18.75">
      <c r="A375" s="148"/>
      <c r="B375" s="167" t="s">
        <v>418</v>
      </c>
      <c r="C375" s="167"/>
      <c r="D375" s="167"/>
      <c r="E375" s="168" t="s">
        <v>419</v>
      </c>
      <c r="F375" s="145">
        <f aca="true" t="shared" si="30" ref="F375:G377">F376</f>
        <v>11552.400000000003</v>
      </c>
      <c r="G375" s="200">
        <f t="shared" si="30"/>
        <v>1392.8</v>
      </c>
      <c r="H375" s="146">
        <f t="shared" si="26"/>
        <v>0.12056369239292264</v>
      </c>
      <c r="I375" s="70"/>
      <c r="J375" s="70"/>
    </row>
    <row r="376" spans="1:8" ht="18.75">
      <c r="A376" s="142"/>
      <c r="B376" s="142"/>
      <c r="C376" s="142" t="s">
        <v>16</v>
      </c>
      <c r="D376" s="142"/>
      <c r="E376" s="147" t="s">
        <v>17</v>
      </c>
      <c r="F376" s="145">
        <f t="shared" si="30"/>
        <v>11552.400000000003</v>
      </c>
      <c r="G376" s="200">
        <f t="shared" si="30"/>
        <v>1392.8</v>
      </c>
      <c r="H376" s="146">
        <f t="shared" si="26"/>
        <v>0.12056369239292264</v>
      </c>
    </row>
    <row r="377" spans="1:8" ht="18.75">
      <c r="A377" s="142"/>
      <c r="B377" s="207"/>
      <c r="C377" s="207" t="s">
        <v>18</v>
      </c>
      <c r="D377" s="207"/>
      <c r="E377" s="188" t="s">
        <v>19</v>
      </c>
      <c r="F377" s="145">
        <f t="shared" si="30"/>
        <v>11552.400000000003</v>
      </c>
      <c r="G377" s="200">
        <f t="shared" si="30"/>
        <v>1392.8</v>
      </c>
      <c r="H377" s="146">
        <f aca="true" t="shared" si="31" ref="H377:H414">G377/F377</f>
        <v>0.12056369239292264</v>
      </c>
    </row>
    <row r="378" spans="1:8" ht="18.75">
      <c r="A378" s="142"/>
      <c r="B378" s="207"/>
      <c r="C378" s="222" t="s">
        <v>20</v>
      </c>
      <c r="D378" s="207"/>
      <c r="E378" s="188" t="s">
        <v>893</v>
      </c>
      <c r="F378" s="145">
        <f>F379+F381</f>
        <v>11552.400000000003</v>
      </c>
      <c r="G378" s="145">
        <f>G379+G381</f>
        <v>1392.8</v>
      </c>
      <c r="H378" s="146">
        <f t="shared" si="31"/>
        <v>0.12056369239292264</v>
      </c>
    </row>
    <row r="379" spans="1:8" ht="18.75">
      <c r="A379" s="142"/>
      <c r="B379" s="207"/>
      <c r="C379" s="223" t="s">
        <v>25</v>
      </c>
      <c r="D379" s="192" t="s">
        <v>847</v>
      </c>
      <c r="E379" s="189" t="s">
        <v>911</v>
      </c>
      <c r="F379" s="155">
        <f>F380</f>
        <v>2981.9</v>
      </c>
      <c r="G379" s="177">
        <f>G380</f>
        <v>1392.8</v>
      </c>
      <c r="H379" s="151">
        <f t="shared" si="31"/>
        <v>0.4670847446259096</v>
      </c>
    </row>
    <row r="380" spans="1:8" ht="18.75">
      <c r="A380" s="142"/>
      <c r="B380" s="207"/>
      <c r="C380" s="222"/>
      <c r="D380" s="192" t="s">
        <v>27</v>
      </c>
      <c r="E380" s="191" t="s">
        <v>28</v>
      </c>
      <c r="F380" s="150">
        <v>2981.9</v>
      </c>
      <c r="G380" s="177">
        <v>1392.8</v>
      </c>
      <c r="H380" s="151">
        <f t="shared" si="31"/>
        <v>0.4670847446259096</v>
      </c>
    </row>
    <row r="381" spans="1:8" ht="37.5">
      <c r="A381" s="142"/>
      <c r="B381" s="207"/>
      <c r="C381" s="194" t="s">
        <v>1061</v>
      </c>
      <c r="D381" s="179"/>
      <c r="E381" s="180" t="s">
        <v>912</v>
      </c>
      <c r="F381" s="202">
        <f>F382</f>
        <v>8570.500000000004</v>
      </c>
      <c r="G381" s="195">
        <f>G382</f>
        <v>0</v>
      </c>
      <c r="H381" s="187">
        <f t="shared" si="31"/>
        <v>0</v>
      </c>
    </row>
    <row r="382" spans="1:8" ht="18.75">
      <c r="A382" s="142"/>
      <c r="B382" s="207"/>
      <c r="C382" s="194"/>
      <c r="D382" s="179" t="s">
        <v>201</v>
      </c>
      <c r="E382" s="180" t="s">
        <v>224</v>
      </c>
      <c r="F382" s="202">
        <f>51312.6-16304.8-26437.3</f>
        <v>8570.500000000004</v>
      </c>
      <c r="G382" s="195">
        <v>0</v>
      </c>
      <c r="H382" s="187">
        <f t="shared" si="31"/>
        <v>0</v>
      </c>
    </row>
    <row r="383" spans="1:10" ht="18.75">
      <c r="A383" s="148"/>
      <c r="B383" s="207" t="s">
        <v>913</v>
      </c>
      <c r="C383" s="207"/>
      <c r="D383" s="207"/>
      <c r="E383" s="214" t="s">
        <v>914</v>
      </c>
      <c r="F383" s="145">
        <f aca="true" t="shared" si="32" ref="F383:G387">F384</f>
        <v>39342.9</v>
      </c>
      <c r="G383" s="200">
        <f t="shared" si="32"/>
        <v>37734.8</v>
      </c>
      <c r="H383" s="146">
        <f t="shared" si="31"/>
        <v>0.9591260430725748</v>
      </c>
      <c r="I383" s="70"/>
      <c r="J383" s="70"/>
    </row>
    <row r="384" spans="1:8" ht="18.75">
      <c r="A384" s="142"/>
      <c r="B384" s="207"/>
      <c r="C384" s="207" t="s">
        <v>16</v>
      </c>
      <c r="D384" s="207" t="s">
        <v>847</v>
      </c>
      <c r="E384" s="188" t="s">
        <v>17</v>
      </c>
      <c r="F384" s="145">
        <f t="shared" si="32"/>
        <v>39342.9</v>
      </c>
      <c r="G384" s="200">
        <f t="shared" si="32"/>
        <v>37734.8</v>
      </c>
      <c r="H384" s="146">
        <f t="shared" si="31"/>
        <v>0.9591260430725748</v>
      </c>
    </row>
    <row r="385" spans="1:8" ht="18.75">
      <c r="A385" s="142"/>
      <c r="B385" s="207"/>
      <c r="C385" s="207" t="s">
        <v>18</v>
      </c>
      <c r="D385" s="207" t="s">
        <v>847</v>
      </c>
      <c r="E385" s="188" t="s">
        <v>19</v>
      </c>
      <c r="F385" s="145">
        <f t="shared" si="32"/>
        <v>39342.9</v>
      </c>
      <c r="G385" s="200">
        <f t="shared" si="32"/>
        <v>37734.8</v>
      </c>
      <c r="H385" s="146">
        <f t="shared" si="31"/>
        <v>0.9591260430725748</v>
      </c>
    </row>
    <row r="386" spans="1:8" ht="18.75">
      <c r="A386" s="142"/>
      <c r="B386" s="207"/>
      <c r="C386" s="207" t="s">
        <v>20</v>
      </c>
      <c r="D386" s="207"/>
      <c r="E386" s="188" t="s">
        <v>893</v>
      </c>
      <c r="F386" s="145">
        <f t="shared" si="32"/>
        <v>39342.9</v>
      </c>
      <c r="G386" s="200">
        <f t="shared" si="32"/>
        <v>37734.8</v>
      </c>
      <c r="H386" s="146">
        <f t="shared" si="31"/>
        <v>0.9591260430725748</v>
      </c>
    </row>
    <row r="387" spans="1:8" ht="18.75">
      <c r="A387" s="148"/>
      <c r="B387" s="192"/>
      <c r="C387" s="192" t="s">
        <v>26</v>
      </c>
      <c r="D387" s="192" t="s">
        <v>847</v>
      </c>
      <c r="E387" s="189" t="s">
        <v>491</v>
      </c>
      <c r="F387" s="150">
        <f t="shared" si="32"/>
        <v>39342.9</v>
      </c>
      <c r="G387" s="177">
        <f t="shared" si="32"/>
        <v>37734.8</v>
      </c>
      <c r="H387" s="151">
        <f t="shared" si="31"/>
        <v>0.9591260430725748</v>
      </c>
    </row>
    <row r="388" spans="1:8" ht="18.75">
      <c r="A388" s="148"/>
      <c r="B388" s="192"/>
      <c r="C388" s="192"/>
      <c r="D388" s="192" t="s">
        <v>27</v>
      </c>
      <c r="E388" s="191" t="s">
        <v>28</v>
      </c>
      <c r="F388" s="150">
        <v>39342.9</v>
      </c>
      <c r="G388" s="177">
        <v>37734.8</v>
      </c>
      <c r="H388" s="151">
        <f t="shared" si="31"/>
        <v>0.9591260430725748</v>
      </c>
    </row>
    <row r="389" spans="1:8" ht="18.75">
      <c r="A389" s="148"/>
      <c r="B389" s="166" t="s">
        <v>420</v>
      </c>
      <c r="C389" s="167"/>
      <c r="D389" s="167"/>
      <c r="E389" s="168" t="s">
        <v>421</v>
      </c>
      <c r="F389" s="145">
        <f aca="true" t="shared" si="33" ref="F389:G393">F390</f>
        <v>3976.2</v>
      </c>
      <c r="G389" s="200">
        <f t="shared" si="33"/>
        <v>3976.2</v>
      </c>
      <c r="H389" s="146">
        <f t="shared" si="31"/>
        <v>1</v>
      </c>
    </row>
    <row r="390" spans="1:8" ht="18.75">
      <c r="A390" s="142"/>
      <c r="B390" s="142"/>
      <c r="C390" s="142" t="s">
        <v>314</v>
      </c>
      <c r="D390" s="142" t="s">
        <v>847</v>
      </c>
      <c r="E390" s="147" t="s">
        <v>315</v>
      </c>
      <c r="F390" s="145">
        <f t="shared" si="33"/>
        <v>3976.2</v>
      </c>
      <c r="G390" s="200">
        <f t="shared" si="33"/>
        <v>3976.2</v>
      </c>
      <c r="H390" s="146">
        <f t="shared" si="31"/>
        <v>1</v>
      </c>
    </row>
    <row r="391" spans="1:8" ht="37.5">
      <c r="A391" s="142"/>
      <c r="B391" s="142"/>
      <c r="C391" s="142" t="s">
        <v>332</v>
      </c>
      <c r="D391" s="142" t="s">
        <v>847</v>
      </c>
      <c r="E391" s="147" t="s">
        <v>333</v>
      </c>
      <c r="F391" s="145">
        <f t="shared" si="33"/>
        <v>3976.2</v>
      </c>
      <c r="G391" s="200">
        <f t="shared" si="33"/>
        <v>3976.2</v>
      </c>
      <c r="H391" s="146">
        <f t="shared" si="31"/>
        <v>1</v>
      </c>
    </row>
    <row r="392" spans="1:8" ht="37.5">
      <c r="A392" s="142"/>
      <c r="B392" s="142"/>
      <c r="C392" s="142" t="s">
        <v>334</v>
      </c>
      <c r="D392" s="142"/>
      <c r="E392" s="147" t="s">
        <v>42</v>
      </c>
      <c r="F392" s="145">
        <f t="shared" si="33"/>
        <v>3976.2</v>
      </c>
      <c r="G392" s="200">
        <f t="shared" si="33"/>
        <v>3976.2</v>
      </c>
      <c r="H392" s="146">
        <f t="shared" si="31"/>
        <v>1</v>
      </c>
    </row>
    <row r="393" spans="1:8" ht="18.75">
      <c r="A393" s="148"/>
      <c r="B393" s="148"/>
      <c r="C393" s="148" t="s">
        <v>336</v>
      </c>
      <c r="D393" s="148" t="s">
        <v>847</v>
      </c>
      <c r="E393" s="149" t="s">
        <v>55</v>
      </c>
      <c r="F393" s="150">
        <f t="shared" si="33"/>
        <v>3976.2</v>
      </c>
      <c r="G393" s="177">
        <f t="shared" si="33"/>
        <v>3976.2</v>
      </c>
      <c r="H393" s="151">
        <f t="shared" si="31"/>
        <v>1</v>
      </c>
    </row>
    <row r="394" spans="1:8" ht="18.75">
      <c r="A394" s="148"/>
      <c r="B394" s="148"/>
      <c r="C394" s="148"/>
      <c r="D394" s="148" t="s">
        <v>21</v>
      </c>
      <c r="E394" s="152" t="s">
        <v>22</v>
      </c>
      <c r="F394" s="150">
        <v>3976.2</v>
      </c>
      <c r="G394" s="177">
        <v>3976.2</v>
      </c>
      <c r="H394" s="151">
        <f t="shared" si="31"/>
        <v>1</v>
      </c>
    </row>
    <row r="395" spans="1:8" ht="18.75">
      <c r="A395" s="148"/>
      <c r="B395" s="167" t="s">
        <v>422</v>
      </c>
      <c r="C395" s="167"/>
      <c r="D395" s="167"/>
      <c r="E395" s="168" t="s">
        <v>501</v>
      </c>
      <c r="F395" s="145">
        <f>F402+F396</f>
        <v>653.9</v>
      </c>
      <c r="G395" s="201">
        <f>G402+G396</f>
        <v>365.5</v>
      </c>
      <c r="H395" s="146">
        <f t="shared" si="31"/>
        <v>0.5589539684967121</v>
      </c>
    </row>
    <row r="396" spans="1:8" ht="18.75">
      <c r="A396" s="148"/>
      <c r="B396" s="167" t="s">
        <v>445</v>
      </c>
      <c r="C396" s="167"/>
      <c r="D396" s="167"/>
      <c r="E396" s="168" t="s">
        <v>446</v>
      </c>
      <c r="F396" s="201">
        <f aca="true" t="shared" si="34" ref="F396:G400">F397</f>
        <v>288.4</v>
      </c>
      <c r="G396" s="201">
        <f t="shared" si="34"/>
        <v>0</v>
      </c>
      <c r="H396" s="146">
        <f t="shared" si="31"/>
        <v>0</v>
      </c>
    </row>
    <row r="397" spans="1:8" ht="37.5">
      <c r="A397" s="148"/>
      <c r="B397" s="207"/>
      <c r="C397" s="207" t="s">
        <v>73</v>
      </c>
      <c r="D397" s="207" t="s">
        <v>847</v>
      </c>
      <c r="E397" s="188" t="s">
        <v>489</v>
      </c>
      <c r="F397" s="201">
        <f t="shared" si="34"/>
        <v>288.4</v>
      </c>
      <c r="G397" s="201">
        <f t="shared" si="34"/>
        <v>0</v>
      </c>
      <c r="H397" s="146">
        <f t="shared" si="31"/>
        <v>0</v>
      </c>
    </row>
    <row r="398" spans="1:8" ht="18.75">
      <c r="A398" s="148"/>
      <c r="B398" s="207"/>
      <c r="C398" s="167" t="s">
        <v>75</v>
      </c>
      <c r="D398" s="197"/>
      <c r="E398" s="224" t="s">
        <v>76</v>
      </c>
      <c r="F398" s="201">
        <f t="shared" si="34"/>
        <v>288.4</v>
      </c>
      <c r="G398" s="201">
        <f t="shared" si="34"/>
        <v>0</v>
      </c>
      <c r="H398" s="146">
        <f t="shared" si="31"/>
        <v>0</v>
      </c>
    </row>
    <row r="399" spans="1:8" ht="18.75">
      <c r="A399" s="148"/>
      <c r="B399" s="207"/>
      <c r="C399" s="167" t="s">
        <v>77</v>
      </c>
      <c r="D399" s="197"/>
      <c r="E399" s="224" t="s">
        <v>78</v>
      </c>
      <c r="F399" s="201">
        <f t="shared" si="34"/>
        <v>288.4</v>
      </c>
      <c r="G399" s="201">
        <f t="shared" si="34"/>
        <v>0</v>
      </c>
      <c r="H399" s="146">
        <f t="shared" si="31"/>
        <v>0</v>
      </c>
    </row>
    <row r="400" spans="1:8" ht="18.75">
      <c r="A400" s="148"/>
      <c r="B400" s="207"/>
      <c r="C400" s="197" t="s">
        <v>79</v>
      </c>
      <c r="D400" s="192"/>
      <c r="E400" s="191" t="s">
        <v>80</v>
      </c>
      <c r="F400" s="155">
        <f t="shared" si="34"/>
        <v>288.4</v>
      </c>
      <c r="G400" s="155">
        <f t="shared" si="34"/>
        <v>0</v>
      </c>
      <c r="H400" s="151">
        <f t="shared" si="31"/>
        <v>0</v>
      </c>
    </row>
    <row r="401" spans="1:8" ht="18.75">
      <c r="A401" s="148"/>
      <c r="B401" s="192"/>
      <c r="C401" s="192"/>
      <c r="D401" s="192" t="s">
        <v>27</v>
      </c>
      <c r="E401" s="191" t="s">
        <v>28</v>
      </c>
      <c r="F401" s="150">
        <v>288.4</v>
      </c>
      <c r="G401" s="177">
        <v>0</v>
      </c>
      <c r="H401" s="151">
        <f t="shared" si="31"/>
        <v>0</v>
      </c>
    </row>
    <row r="402" spans="1:8" ht="18.75">
      <c r="A402" s="148"/>
      <c r="B402" s="166" t="s">
        <v>423</v>
      </c>
      <c r="C402" s="167"/>
      <c r="D402" s="167"/>
      <c r="E402" s="168" t="s">
        <v>424</v>
      </c>
      <c r="F402" s="145">
        <f aca="true" t="shared" si="35" ref="F402:G406">F403</f>
        <v>365.5</v>
      </c>
      <c r="G402" s="200">
        <f t="shared" si="35"/>
        <v>365.5</v>
      </c>
      <c r="H402" s="146">
        <f t="shared" si="31"/>
        <v>1</v>
      </c>
    </row>
    <row r="403" spans="1:8" ht="37.5">
      <c r="A403" s="142"/>
      <c r="B403" s="142"/>
      <c r="C403" s="142" t="s">
        <v>73</v>
      </c>
      <c r="D403" s="142" t="s">
        <v>847</v>
      </c>
      <c r="E403" s="147" t="s">
        <v>489</v>
      </c>
      <c r="F403" s="145">
        <f t="shared" si="35"/>
        <v>365.5</v>
      </c>
      <c r="G403" s="200">
        <f t="shared" si="35"/>
        <v>365.5</v>
      </c>
      <c r="H403" s="146">
        <f t="shared" si="31"/>
        <v>1</v>
      </c>
    </row>
    <row r="404" spans="1:8" ht="18.75">
      <c r="A404" s="142"/>
      <c r="B404" s="142"/>
      <c r="C404" s="142" t="s">
        <v>75</v>
      </c>
      <c r="D404" s="142" t="s">
        <v>847</v>
      </c>
      <c r="E404" s="147" t="s">
        <v>76</v>
      </c>
      <c r="F404" s="145">
        <f t="shared" si="35"/>
        <v>365.5</v>
      </c>
      <c r="G404" s="200">
        <f t="shared" si="35"/>
        <v>365.5</v>
      </c>
      <c r="H404" s="146">
        <f t="shared" si="31"/>
        <v>1</v>
      </c>
    </row>
    <row r="405" spans="1:8" ht="18.75">
      <c r="A405" s="142"/>
      <c r="B405" s="142"/>
      <c r="C405" s="142" t="s">
        <v>77</v>
      </c>
      <c r="D405" s="142"/>
      <c r="E405" s="147" t="s">
        <v>78</v>
      </c>
      <c r="F405" s="145">
        <f t="shared" si="35"/>
        <v>365.5</v>
      </c>
      <c r="G405" s="200">
        <f t="shared" si="35"/>
        <v>365.5</v>
      </c>
      <c r="H405" s="146">
        <f t="shared" si="31"/>
        <v>1</v>
      </c>
    </row>
    <row r="406" spans="1:8" ht="18.75">
      <c r="A406" s="142"/>
      <c r="B406" s="142"/>
      <c r="C406" s="148" t="s">
        <v>425</v>
      </c>
      <c r="D406" s="148" t="s">
        <v>847</v>
      </c>
      <c r="E406" s="149" t="s">
        <v>577</v>
      </c>
      <c r="F406" s="155">
        <f t="shared" si="35"/>
        <v>365.5</v>
      </c>
      <c r="G406" s="177">
        <f t="shared" si="35"/>
        <v>365.5</v>
      </c>
      <c r="H406" s="151">
        <f t="shared" si="31"/>
        <v>1</v>
      </c>
    </row>
    <row r="407" spans="1:8" ht="18.75">
      <c r="A407" s="148"/>
      <c r="B407" s="148"/>
      <c r="C407" s="148"/>
      <c r="D407" s="148" t="s">
        <v>27</v>
      </c>
      <c r="E407" s="152" t="s">
        <v>28</v>
      </c>
      <c r="F407" s="155">
        <v>365.5</v>
      </c>
      <c r="G407" s="177">
        <v>365.5</v>
      </c>
      <c r="H407" s="151">
        <f t="shared" si="31"/>
        <v>1</v>
      </c>
    </row>
    <row r="408" spans="1:8" ht="18.75">
      <c r="A408" s="148"/>
      <c r="B408" s="167" t="s">
        <v>426</v>
      </c>
      <c r="C408" s="167"/>
      <c r="D408" s="167"/>
      <c r="E408" s="168" t="s">
        <v>427</v>
      </c>
      <c r="F408" s="145">
        <f>F409+F415+F423+F429</f>
        <v>24040.6</v>
      </c>
      <c r="G408" s="201">
        <f>G409+G415+G423+G429</f>
        <v>20378.300000000003</v>
      </c>
      <c r="H408" s="146">
        <f t="shared" si="31"/>
        <v>0.8476618719998671</v>
      </c>
    </row>
    <row r="409" spans="1:8" ht="18.75">
      <c r="A409" s="148"/>
      <c r="B409" s="166" t="s">
        <v>428</v>
      </c>
      <c r="C409" s="167"/>
      <c r="D409" s="167"/>
      <c r="E409" s="168" t="s">
        <v>429</v>
      </c>
      <c r="F409" s="145">
        <f aca="true" t="shared" si="36" ref="F409:G413">F410</f>
        <v>6927.3</v>
      </c>
      <c r="G409" s="200">
        <f t="shared" si="36"/>
        <v>6634.7</v>
      </c>
      <c r="H409" s="146">
        <f t="shared" si="31"/>
        <v>0.9577613211496542</v>
      </c>
    </row>
    <row r="410" spans="1:8" ht="37.5">
      <c r="A410" s="142"/>
      <c r="B410" s="142"/>
      <c r="C410" s="142" t="s">
        <v>291</v>
      </c>
      <c r="D410" s="142" t="s">
        <v>847</v>
      </c>
      <c r="E410" s="147" t="s">
        <v>454</v>
      </c>
      <c r="F410" s="145">
        <f t="shared" si="36"/>
        <v>6927.3</v>
      </c>
      <c r="G410" s="200">
        <f t="shared" si="36"/>
        <v>6634.7</v>
      </c>
      <c r="H410" s="146">
        <f t="shared" si="31"/>
        <v>0.9577613211496542</v>
      </c>
    </row>
    <row r="411" spans="1:8" ht="37.5">
      <c r="A411" s="142"/>
      <c r="B411" s="142"/>
      <c r="C411" s="142" t="s">
        <v>298</v>
      </c>
      <c r="D411" s="142" t="s">
        <v>847</v>
      </c>
      <c r="E411" s="147" t="s">
        <v>299</v>
      </c>
      <c r="F411" s="145">
        <f t="shared" si="36"/>
        <v>6927.3</v>
      </c>
      <c r="G411" s="200">
        <f t="shared" si="36"/>
        <v>6634.7</v>
      </c>
      <c r="H411" s="146">
        <f t="shared" si="31"/>
        <v>0.9577613211496542</v>
      </c>
    </row>
    <row r="412" spans="1:8" ht="37.5">
      <c r="A412" s="142"/>
      <c r="B412" s="142"/>
      <c r="C412" s="142" t="s">
        <v>300</v>
      </c>
      <c r="D412" s="142"/>
      <c r="E412" s="147" t="s">
        <v>42</v>
      </c>
      <c r="F412" s="145">
        <f t="shared" si="36"/>
        <v>6927.3</v>
      </c>
      <c r="G412" s="200">
        <f t="shared" si="36"/>
        <v>6634.7</v>
      </c>
      <c r="H412" s="146">
        <f t="shared" si="31"/>
        <v>0.9577613211496542</v>
      </c>
    </row>
    <row r="413" spans="1:8" ht="37.5">
      <c r="A413" s="142"/>
      <c r="B413" s="142"/>
      <c r="C413" s="148" t="s">
        <v>305</v>
      </c>
      <c r="D413" s="148" t="s">
        <v>847</v>
      </c>
      <c r="E413" s="149" t="s">
        <v>509</v>
      </c>
      <c r="F413" s="150">
        <f t="shared" si="36"/>
        <v>6927.3</v>
      </c>
      <c r="G413" s="177">
        <f t="shared" si="36"/>
        <v>6634.7</v>
      </c>
      <c r="H413" s="151">
        <f t="shared" si="31"/>
        <v>0.9577613211496542</v>
      </c>
    </row>
    <row r="414" spans="1:8" ht="18.75">
      <c r="A414" s="148"/>
      <c r="B414" s="148"/>
      <c r="C414" s="148"/>
      <c r="D414" s="192" t="s">
        <v>32</v>
      </c>
      <c r="E414" s="191" t="s">
        <v>33</v>
      </c>
      <c r="F414" s="150">
        <v>6927.3</v>
      </c>
      <c r="G414" s="177">
        <v>6634.7</v>
      </c>
      <c r="H414" s="151">
        <f t="shared" si="31"/>
        <v>0.9577613211496542</v>
      </c>
    </row>
    <row r="415" spans="1:10" ht="18.75">
      <c r="A415" s="148"/>
      <c r="B415" s="166">
        <v>1003</v>
      </c>
      <c r="C415" s="167"/>
      <c r="D415" s="207"/>
      <c r="E415" s="214" t="s">
        <v>431</v>
      </c>
      <c r="F415" s="145">
        <f aca="true" t="shared" si="37" ref="F415:G417">F416</f>
        <v>6909.700000000001</v>
      </c>
      <c r="G415" s="201">
        <f t="shared" si="37"/>
        <v>6248.5</v>
      </c>
      <c r="H415" s="146">
        <f aca="true" t="shared" si="38" ref="H415:H456">G415/F415</f>
        <v>0.9043084359668292</v>
      </c>
      <c r="I415" s="70"/>
      <c r="J415" s="70"/>
    </row>
    <row r="416" spans="1:8" ht="18.75">
      <c r="A416" s="148"/>
      <c r="B416" s="226"/>
      <c r="C416" s="167" t="s">
        <v>274</v>
      </c>
      <c r="D416" s="207"/>
      <c r="E416" s="214" t="s">
        <v>275</v>
      </c>
      <c r="F416" s="145">
        <f t="shared" si="37"/>
        <v>6909.700000000001</v>
      </c>
      <c r="G416" s="201">
        <f t="shared" si="37"/>
        <v>6248.5</v>
      </c>
      <c r="H416" s="146">
        <f t="shared" si="38"/>
        <v>0.9043084359668292</v>
      </c>
    </row>
    <row r="417" spans="1:8" ht="18.75">
      <c r="A417" s="148"/>
      <c r="B417" s="226"/>
      <c r="C417" s="167" t="s">
        <v>281</v>
      </c>
      <c r="D417" s="207"/>
      <c r="E417" s="214" t="s">
        <v>282</v>
      </c>
      <c r="F417" s="145">
        <f t="shared" si="37"/>
        <v>6909.700000000001</v>
      </c>
      <c r="G417" s="201">
        <f t="shared" si="37"/>
        <v>6248.5</v>
      </c>
      <c r="H417" s="146">
        <f t="shared" si="38"/>
        <v>0.9043084359668292</v>
      </c>
    </row>
    <row r="418" spans="1:8" ht="18.75">
      <c r="A418" s="148"/>
      <c r="B418" s="226"/>
      <c r="C418" s="167" t="s">
        <v>287</v>
      </c>
      <c r="D418" s="207"/>
      <c r="E418" s="214" t="s">
        <v>288</v>
      </c>
      <c r="F418" s="145">
        <f>F419+F421</f>
        <v>6909.700000000001</v>
      </c>
      <c r="G418" s="145">
        <f>G419+G421</f>
        <v>6248.5</v>
      </c>
      <c r="H418" s="146">
        <f t="shared" si="38"/>
        <v>0.9043084359668292</v>
      </c>
    </row>
    <row r="419" spans="1:8" ht="37.5">
      <c r="A419" s="148"/>
      <c r="B419" s="226"/>
      <c r="C419" s="194" t="s">
        <v>851</v>
      </c>
      <c r="D419" s="179"/>
      <c r="E419" s="180" t="s">
        <v>852</v>
      </c>
      <c r="F419" s="181">
        <f>F420</f>
        <v>4296.1</v>
      </c>
      <c r="G419" s="202">
        <f>G420</f>
        <v>4296.1</v>
      </c>
      <c r="H419" s="187">
        <f t="shared" si="38"/>
        <v>1</v>
      </c>
    </row>
    <row r="420" spans="1:8" ht="18.75">
      <c r="A420" s="148"/>
      <c r="B420" s="226"/>
      <c r="C420" s="194"/>
      <c r="D420" s="179" t="s">
        <v>32</v>
      </c>
      <c r="E420" s="180" t="s">
        <v>33</v>
      </c>
      <c r="F420" s="181">
        <v>4296.1</v>
      </c>
      <c r="G420" s="202">
        <v>4296.1</v>
      </c>
      <c r="H420" s="187">
        <f t="shared" si="38"/>
        <v>1</v>
      </c>
    </row>
    <row r="421" spans="1:8" ht="37.5">
      <c r="A421" s="148"/>
      <c r="B421" s="226"/>
      <c r="C421" s="194" t="s">
        <v>464</v>
      </c>
      <c r="D421" s="179"/>
      <c r="E421" s="180" t="s">
        <v>463</v>
      </c>
      <c r="F421" s="181">
        <f>F422</f>
        <v>2613.6</v>
      </c>
      <c r="G421" s="202">
        <f>G422</f>
        <v>1952.4</v>
      </c>
      <c r="H421" s="187">
        <f t="shared" si="38"/>
        <v>0.7470156106519743</v>
      </c>
    </row>
    <row r="422" spans="1:8" ht="18.75">
      <c r="A422" s="148"/>
      <c r="B422" s="226"/>
      <c r="C422" s="194"/>
      <c r="D422" s="179" t="s">
        <v>32</v>
      </c>
      <c r="E422" s="180" t="s">
        <v>33</v>
      </c>
      <c r="F422" s="181">
        <v>2613.6</v>
      </c>
      <c r="G422" s="195">
        <v>1952.4</v>
      </c>
      <c r="H422" s="187">
        <f t="shared" si="38"/>
        <v>0.7470156106519743</v>
      </c>
    </row>
    <row r="423" spans="1:10" ht="18.75">
      <c r="A423" s="148"/>
      <c r="B423" s="228">
        <v>1004</v>
      </c>
      <c r="C423" s="227"/>
      <c r="D423" s="179"/>
      <c r="E423" s="229" t="s">
        <v>442</v>
      </c>
      <c r="F423" s="230">
        <f aca="true" t="shared" si="39" ref="F423:G427">F424</f>
        <v>1210.7</v>
      </c>
      <c r="G423" s="231">
        <f t="shared" si="39"/>
        <v>0</v>
      </c>
      <c r="H423" s="232">
        <f t="shared" si="38"/>
        <v>0</v>
      </c>
      <c r="I423" s="70"/>
      <c r="J423" s="70"/>
    </row>
    <row r="424" spans="1:8" ht="18.75">
      <c r="A424" s="148"/>
      <c r="B424" s="226"/>
      <c r="C424" s="142" t="s">
        <v>274</v>
      </c>
      <c r="D424" s="142" t="s">
        <v>847</v>
      </c>
      <c r="E424" s="147" t="s">
        <v>275</v>
      </c>
      <c r="F424" s="230">
        <f t="shared" si="39"/>
        <v>1210.7</v>
      </c>
      <c r="G424" s="231">
        <f t="shared" si="39"/>
        <v>0</v>
      </c>
      <c r="H424" s="232">
        <f t="shared" si="38"/>
        <v>0</v>
      </c>
    </row>
    <row r="425" spans="1:8" ht="18.75">
      <c r="A425" s="148"/>
      <c r="B425" s="226"/>
      <c r="C425" s="142" t="s">
        <v>281</v>
      </c>
      <c r="D425" s="142" t="s">
        <v>847</v>
      </c>
      <c r="E425" s="147" t="s">
        <v>282</v>
      </c>
      <c r="F425" s="230">
        <f t="shared" si="39"/>
        <v>1210.7</v>
      </c>
      <c r="G425" s="231">
        <f t="shared" si="39"/>
        <v>0</v>
      </c>
      <c r="H425" s="232">
        <f t="shared" si="38"/>
        <v>0</v>
      </c>
    </row>
    <row r="426" spans="1:8" ht="18.75">
      <c r="A426" s="148"/>
      <c r="B426" s="226"/>
      <c r="C426" s="142" t="s">
        <v>287</v>
      </c>
      <c r="D426" s="142"/>
      <c r="E426" s="147" t="s">
        <v>288</v>
      </c>
      <c r="F426" s="230">
        <f t="shared" si="39"/>
        <v>1210.7</v>
      </c>
      <c r="G426" s="231">
        <f t="shared" si="39"/>
        <v>0</v>
      </c>
      <c r="H426" s="232">
        <f t="shared" si="38"/>
        <v>0</v>
      </c>
    </row>
    <row r="427" spans="1:8" ht="37.5">
      <c r="A427" s="148"/>
      <c r="B427" s="226"/>
      <c r="C427" s="178" t="s">
        <v>915</v>
      </c>
      <c r="D427" s="179"/>
      <c r="E427" s="180" t="s">
        <v>916</v>
      </c>
      <c r="F427" s="181">
        <f t="shared" si="39"/>
        <v>1210.7</v>
      </c>
      <c r="G427" s="202">
        <f t="shared" si="39"/>
        <v>0</v>
      </c>
      <c r="H427" s="187">
        <f t="shared" si="38"/>
        <v>0</v>
      </c>
    </row>
    <row r="428" spans="1:8" ht="18.75">
      <c r="A428" s="148"/>
      <c r="B428" s="226"/>
      <c r="C428" s="178"/>
      <c r="D428" s="179" t="s">
        <v>201</v>
      </c>
      <c r="E428" s="180" t="s">
        <v>224</v>
      </c>
      <c r="F428" s="181">
        <v>1210.7</v>
      </c>
      <c r="G428" s="195">
        <v>0</v>
      </c>
      <c r="H428" s="187">
        <f t="shared" si="38"/>
        <v>0</v>
      </c>
    </row>
    <row r="429" spans="1:8" ht="18.75">
      <c r="A429" s="148"/>
      <c r="B429" s="166">
        <v>1006</v>
      </c>
      <c r="C429" s="167"/>
      <c r="D429" s="167"/>
      <c r="E429" s="168" t="s">
        <v>432</v>
      </c>
      <c r="F429" s="145">
        <f>F430+F441</f>
        <v>8992.9</v>
      </c>
      <c r="G429" s="200">
        <f>G430+G441</f>
        <v>7495.1</v>
      </c>
      <c r="H429" s="146">
        <f t="shared" si="38"/>
        <v>0.8334463854818802</v>
      </c>
    </row>
    <row r="430" spans="1:8" ht="18.75">
      <c r="A430" s="142"/>
      <c r="B430" s="142"/>
      <c r="C430" s="142" t="s">
        <v>257</v>
      </c>
      <c r="D430" s="142" t="s">
        <v>847</v>
      </c>
      <c r="E430" s="147" t="s">
        <v>258</v>
      </c>
      <c r="F430" s="145">
        <f>F431+F437</f>
        <v>3747.5</v>
      </c>
      <c r="G430" s="200">
        <f>G431+G437</f>
        <v>3739.7</v>
      </c>
      <c r="H430" s="146">
        <f t="shared" si="38"/>
        <v>0.9979186124082722</v>
      </c>
    </row>
    <row r="431" spans="1:8" ht="37.5">
      <c r="A431" s="142"/>
      <c r="B431" s="142"/>
      <c r="C431" s="142" t="s">
        <v>264</v>
      </c>
      <c r="D431" s="142" t="s">
        <v>847</v>
      </c>
      <c r="E431" s="147" t="s">
        <v>513</v>
      </c>
      <c r="F431" s="145">
        <f>F432</f>
        <v>1990.7</v>
      </c>
      <c r="G431" s="200">
        <f>G432</f>
        <v>1990.7</v>
      </c>
      <c r="H431" s="146">
        <f t="shared" si="38"/>
        <v>1</v>
      </c>
    </row>
    <row r="432" spans="1:8" ht="18.75">
      <c r="A432" s="142"/>
      <c r="B432" s="142"/>
      <c r="C432" s="142" t="s">
        <v>265</v>
      </c>
      <c r="D432" s="142"/>
      <c r="E432" s="147" t="s">
        <v>266</v>
      </c>
      <c r="F432" s="145">
        <f>F433+F435</f>
        <v>1990.7</v>
      </c>
      <c r="G432" s="200">
        <f>G433+G435</f>
        <v>1990.7</v>
      </c>
      <c r="H432" s="146">
        <f t="shared" si="38"/>
        <v>1</v>
      </c>
    </row>
    <row r="433" spans="1:8" ht="18.75">
      <c r="A433" s="142"/>
      <c r="B433" s="142"/>
      <c r="C433" s="148" t="s">
        <v>267</v>
      </c>
      <c r="D433" s="148" t="s">
        <v>847</v>
      </c>
      <c r="E433" s="149" t="s">
        <v>268</v>
      </c>
      <c r="F433" s="150">
        <f>F434</f>
        <v>787.7</v>
      </c>
      <c r="G433" s="177">
        <f>G434</f>
        <v>787.7</v>
      </c>
      <c r="H433" s="151">
        <f t="shared" si="38"/>
        <v>1</v>
      </c>
    </row>
    <row r="434" spans="1:8" ht="18.75">
      <c r="A434" s="148"/>
      <c r="B434" s="148"/>
      <c r="C434" s="148"/>
      <c r="D434" s="148" t="s">
        <v>21</v>
      </c>
      <c r="E434" s="152" t="s">
        <v>22</v>
      </c>
      <c r="F434" s="150">
        <v>787.7</v>
      </c>
      <c r="G434" s="177">
        <v>787.7</v>
      </c>
      <c r="H434" s="151">
        <f t="shared" si="38"/>
        <v>1</v>
      </c>
    </row>
    <row r="435" spans="1:8" ht="18.75">
      <c r="A435" s="142"/>
      <c r="B435" s="142"/>
      <c r="C435" s="148" t="s">
        <v>269</v>
      </c>
      <c r="D435" s="148" t="s">
        <v>847</v>
      </c>
      <c r="E435" s="149" t="s">
        <v>917</v>
      </c>
      <c r="F435" s="155">
        <f>F436</f>
        <v>1203</v>
      </c>
      <c r="G435" s="177">
        <f>G436</f>
        <v>1203</v>
      </c>
      <c r="H435" s="151">
        <f t="shared" si="38"/>
        <v>1</v>
      </c>
    </row>
    <row r="436" spans="1:8" ht="18.75">
      <c r="A436" s="148"/>
      <c r="B436" s="148"/>
      <c r="C436" s="148"/>
      <c r="D436" s="192" t="s">
        <v>32</v>
      </c>
      <c r="E436" s="191" t="s">
        <v>33</v>
      </c>
      <c r="F436" s="155">
        <v>1203</v>
      </c>
      <c r="G436" s="177">
        <v>1203</v>
      </c>
      <c r="H436" s="151">
        <f t="shared" si="38"/>
        <v>1</v>
      </c>
    </row>
    <row r="437" spans="1:8" ht="18.75">
      <c r="A437" s="210"/>
      <c r="B437" s="210"/>
      <c r="C437" s="142" t="s">
        <v>270</v>
      </c>
      <c r="D437" s="142" t="s">
        <v>847</v>
      </c>
      <c r="E437" s="147" t="s">
        <v>271</v>
      </c>
      <c r="F437" s="145">
        <f aca="true" t="shared" si="40" ref="F437:G439">F438</f>
        <v>1756.8</v>
      </c>
      <c r="G437" s="200">
        <f t="shared" si="40"/>
        <v>1749</v>
      </c>
      <c r="H437" s="146">
        <f t="shared" si="38"/>
        <v>0.9955601092896175</v>
      </c>
    </row>
    <row r="438" spans="1:8" ht="18.75">
      <c r="A438" s="233"/>
      <c r="B438" s="210"/>
      <c r="C438" s="142" t="s">
        <v>272</v>
      </c>
      <c r="D438" s="142"/>
      <c r="E438" s="147" t="s">
        <v>918</v>
      </c>
      <c r="F438" s="145">
        <f t="shared" si="40"/>
        <v>1756.8</v>
      </c>
      <c r="G438" s="200">
        <f t="shared" si="40"/>
        <v>1749</v>
      </c>
      <c r="H438" s="146">
        <f t="shared" si="38"/>
        <v>0.9955601092896175</v>
      </c>
    </row>
    <row r="439" spans="1:8" ht="18.75">
      <c r="A439" s="210"/>
      <c r="B439" s="212"/>
      <c r="C439" s="148" t="s">
        <v>273</v>
      </c>
      <c r="D439" s="148" t="s">
        <v>847</v>
      </c>
      <c r="E439" s="149" t="s">
        <v>268</v>
      </c>
      <c r="F439" s="150">
        <f t="shared" si="40"/>
        <v>1756.8</v>
      </c>
      <c r="G439" s="177">
        <f t="shared" si="40"/>
        <v>1749</v>
      </c>
      <c r="H439" s="151">
        <f t="shared" si="38"/>
        <v>0.9955601092896175</v>
      </c>
    </row>
    <row r="440" spans="1:8" ht="18.75">
      <c r="A440" s="212"/>
      <c r="B440" s="212"/>
      <c r="C440" s="148"/>
      <c r="D440" s="148" t="s">
        <v>21</v>
      </c>
      <c r="E440" s="152" t="s">
        <v>22</v>
      </c>
      <c r="F440" s="150">
        <v>1756.8</v>
      </c>
      <c r="G440" s="177">
        <v>1749</v>
      </c>
      <c r="H440" s="151">
        <f t="shared" si="38"/>
        <v>0.9955601092896175</v>
      </c>
    </row>
    <row r="441" spans="1:8" ht="18.75">
      <c r="A441" s="142"/>
      <c r="B441" s="142"/>
      <c r="C441" s="142" t="s">
        <v>274</v>
      </c>
      <c r="D441" s="142" t="s">
        <v>847</v>
      </c>
      <c r="E441" s="147" t="s">
        <v>275</v>
      </c>
      <c r="F441" s="145">
        <f>F442</f>
        <v>5245.4</v>
      </c>
      <c r="G441" s="200">
        <f>G442</f>
        <v>3755.4</v>
      </c>
      <c r="H441" s="146">
        <f t="shared" si="38"/>
        <v>0.7159415869142487</v>
      </c>
    </row>
    <row r="442" spans="1:8" ht="18.75">
      <c r="A442" s="142"/>
      <c r="B442" s="142"/>
      <c r="C442" s="142" t="s">
        <v>281</v>
      </c>
      <c r="D442" s="142" t="s">
        <v>847</v>
      </c>
      <c r="E442" s="147" t="s">
        <v>282</v>
      </c>
      <c r="F442" s="145">
        <f>F443</f>
        <v>5245.4</v>
      </c>
      <c r="G442" s="200">
        <f>G443</f>
        <v>3755.4</v>
      </c>
      <c r="H442" s="146">
        <f t="shared" si="38"/>
        <v>0.7159415869142487</v>
      </c>
    </row>
    <row r="443" spans="1:8" ht="18.75">
      <c r="A443" s="142"/>
      <c r="B443" s="142"/>
      <c r="C443" s="142" t="s">
        <v>287</v>
      </c>
      <c r="D443" s="142"/>
      <c r="E443" s="147" t="s">
        <v>288</v>
      </c>
      <c r="F443" s="145">
        <f>F444+F446+F448</f>
        <v>5245.4</v>
      </c>
      <c r="G443" s="145">
        <f>G444+G446+G448</f>
        <v>3755.4</v>
      </c>
      <c r="H443" s="146">
        <f t="shared" si="38"/>
        <v>0.7159415869142487</v>
      </c>
    </row>
    <row r="444" spans="1:8" ht="18.75">
      <c r="A444" s="142"/>
      <c r="B444" s="142"/>
      <c r="C444" s="148" t="s">
        <v>919</v>
      </c>
      <c r="D444" s="148" t="s">
        <v>847</v>
      </c>
      <c r="E444" s="149" t="s">
        <v>920</v>
      </c>
      <c r="F444" s="155">
        <f>F445</f>
        <v>3390</v>
      </c>
      <c r="G444" s="177">
        <f>G445</f>
        <v>1900</v>
      </c>
      <c r="H444" s="151">
        <f t="shared" si="38"/>
        <v>0.56047197640118</v>
      </c>
    </row>
    <row r="445" spans="1:8" ht="18.75">
      <c r="A445" s="148"/>
      <c r="B445" s="148"/>
      <c r="C445" s="148"/>
      <c r="D445" s="192" t="s">
        <v>32</v>
      </c>
      <c r="E445" s="191" t="s">
        <v>33</v>
      </c>
      <c r="F445" s="155">
        <v>3390</v>
      </c>
      <c r="G445" s="177">
        <v>1900</v>
      </c>
      <c r="H445" s="151">
        <f t="shared" si="38"/>
        <v>0.56047197640118</v>
      </c>
    </row>
    <row r="446" spans="1:8" ht="18.75">
      <c r="A446" s="142"/>
      <c r="B446" s="142"/>
      <c r="C446" s="148" t="s">
        <v>289</v>
      </c>
      <c r="D446" s="148" t="s">
        <v>847</v>
      </c>
      <c r="E446" s="149" t="s">
        <v>921</v>
      </c>
      <c r="F446" s="150">
        <f>F447</f>
        <v>10.5</v>
      </c>
      <c r="G446" s="177">
        <f>G447</f>
        <v>10.5</v>
      </c>
      <c r="H446" s="151">
        <f t="shared" si="38"/>
        <v>1</v>
      </c>
    </row>
    <row r="447" spans="1:8" ht="18.75">
      <c r="A447" s="148"/>
      <c r="B447" s="148"/>
      <c r="C447" s="148"/>
      <c r="D447" s="148" t="s">
        <v>27</v>
      </c>
      <c r="E447" s="152" t="s">
        <v>28</v>
      </c>
      <c r="F447" s="150">
        <v>10.5</v>
      </c>
      <c r="G447" s="177">
        <v>10.5</v>
      </c>
      <c r="H447" s="151">
        <f t="shared" si="38"/>
        <v>1</v>
      </c>
    </row>
    <row r="448" spans="1:8" ht="37.5">
      <c r="A448" s="142"/>
      <c r="B448" s="142"/>
      <c r="C448" s="148" t="s">
        <v>290</v>
      </c>
      <c r="D448" s="148" t="s">
        <v>847</v>
      </c>
      <c r="E448" s="149" t="s">
        <v>922</v>
      </c>
      <c r="F448" s="150">
        <f>F449</f>
        <v>1844.9</v>
      </c>
      <c r="G448" s="177">
        <f>G449</f>
        <v>1844.9</v>
      </c>
      <c r="H448" s="151">
        <f t="shared" si="38"/>
        <v>1</v>
      </c>
    </row>
    <row r="449" spans="1:8" ht="18.75">
      <c r="A449" s="148"/>
      <c r="B449" s="148"/>
      <c r="C449" s="148"/>
      <c r="D449" s="192" t="s">
        <v>32</v>
      </c>
      <c r="E449" s="191" t="s">
        <v>33</v>
      </c>
      <c r="F449" s="150">
        <v>1844.9</v>
      </c>
      <c r="G449" s="177">
        <v>1844.9</v>
      </c>
      <c r="H449" s="151">
        <f t="shared" si="38"/>
        <v>1</v>
      </c>
    </row>
    <row r="450" spans="1:8" ht="18.75">
      <c r="A450" s="148"/>
      <c r="B450" s="167" t="s">
        <v>448</v>
      </c>
      <c r="C450" s="197"/>
      <c r="D450" s="192"/>
      <c r="E450" s="168" t="s">
        <v>449</v>
      </c>
      <c r="F450" s="145">
        <f aca="true" t="shared" si="41" ref="F450:G455">F451</f>
        <v>6845.2</v>
      </c>
      <c r="G450" s="200">
        <f t="shared" si="41"/>
        <v>5950</v>
      </c>
      <c r="H450" s="146">
        <f t="shared" si="38"/>
        <v>0.869222228715012</v>
      </c>
    </row>
    <row r="451" spans="1:8" ht="18.75">
      <c r="A451" s="234"/>
      <c r="B451" s="167" t="s">
        <v>450</v>
      </c>
      <c r="C451" s="235"/>
      <c r="D451" s="167"/>
      <c r="E451" s="168" t="s">
        <v>451</v>
      </c>
      <c r="F451" s="145">
        <f t="shared" si="41"/>
        <v>6845.2</v>
      </c>
      <c r="G451" s="200">
        <f t="shared" si="41"/>
        <v>5950</v>
      </c>
      <c r="H451" s="146">
        <f t="shared" si="38"/>
        <v>0.869222228715012</v>
      </c>
    </row>
    <row r="452" spans="1:8" ht="18.75">
      <c r="A452" s="142"/>
      <c r="B452" s="142"/>
      <c r="C452" s="142" t="s">
        <v>240</v>
      </c>
      <c r="D452" s="148"/>
      <c r="E452" s="147" t="s">
        <v>241</v>
      </c>
      <c r="F452" s="145">
        <f t="shared" si="41"/>
        <v>6845.2</v>
      </c>
      <c r="G452" s="200">
        <f t="shared" si="41"/>
        <v>5950</v>
      </c>
      <c r="H452" s="146">
        <f t="shared" si="38"/>
        <v>0.869222228715012</v>
      </c>
    </row>
    <row r="453" spans="1:8" ht="18.75">
      <c r="A453" s="142"/>
      <c r="B453" s="142"/>
      <c r="C453" s="142" t="s">
        <v>923</v>
      </c>
      <c r="D453" s="148"/>
      <c r="E453" s="236" t="s">
        <v>574</v>
      </c>
      <c r="F453" s="145">
        <f t="shared" si="41"/>
        <v>6845.2</v>
      </c>
      <c r="G453" s="200">
        <f t="shared" si="41"/>
        <v>5950</v>
      </c>
      <c r="H453" s="146">
        <f t="shared" si="38"/>
        <v>0.869222228715012</v>
      </c>
    </row>
    <row r="454" spans="1:8" ht="37.5">
      <c r="A454" s="142"/>
      <c r="B454" s="142"/>
      <c r="C454" s="142" t="s">
        <v>243</v>
      </c>
      <c r="D454" s="148"/>
      <c r="E454" s="147" t="s">
        <v>244</v>
      </c>
      <c r="F454" s="145">
        <f t="shared" si="41"/>
        <v>6845.2</v>
      </c>
      <c r="G454" s="201">
        <f t="shared" si="41"/>
        <v>5950</v>
      </c>
      <c r="H454" s="146">
        <f t="shared" si="38"/>
        <v>0.869222228715012</v>
      </c>
    </row>
    <row r="455" spans="1:8" ht="37.5">
      <c r="A455" s="142"/>
      <c r="B455" s="142"/>
      <c r="C455" s="148" t="s">
        <v>924</v>
      </c>
      <c r="D455" s="148"/>
      <c r="E455" s="149" t="s">
        <v>925</v>
      </c>
      <c r="F455" s="155">
        <f t="shared" si="41"/>
        <v>6845.2</v>
      </c>
      <c r="G455" s="155">
        <f t="shared" si="41"/>
        <v>5950</v>
      </c>
      <c r="H455" s="151">
        <f t="shared" si="38"/>
        <v>0.869222228715012</v>
      </c>
    </row>
    <row r="456" spans="1:8" ht="18.75">
      <c r="A456" s="142"/>
      <c r="B456" s="142"/>
      <c r="C456" s="148"/>
      <c r="D456" s="148" t="s">
        <v>27</v>
      </c>
      <c r="E456" s="152" t="s">
        <v>28</v>
      </c>
      <c r="F456" s="155">
        <v>6845.2</v>
      </c>
      <c r="G456" s="155">
        <v>5950</v>
      </c>
      <c r="H456" s="151">
        <f t="shared" si="38"/>
        <v>0.869222228715012</v>
      </c>
    </row>
    <row r="457" spans="1:8" ht="18.75">
      <c r="A457" s="238"/>
      <c r="B457" s="238"/>
      <c r="C457" s="239"/>
      <c r="D457" s="239"/>
      <c r="E457" s="240"/>
      <c r="F457" s="163"/>
      <c r="G457" s="164"/>
      <c r="H457" s="165"/>
    </row>
    <row r="458" spans="1:8" ht="25.5" customHeight="1">
      <c r="A458" s="138" t="s">
        <v>433</v>
      </c>
      <c r="B458" s="138" t="s">
        <v>847</v>
      </c>
      <c r="C458" s="138" t="s">
        <v>847</v>
      </c>
      <c r="D458" s="138" t="s">
        <v>847</v>
      </c>
      <c r="E458" s="139" t="s">
        <v>840</v>
      </c>
      <c r="F458" s="140">
        <f>F459+F475</f>
        <v>11572</v>
      </c>
      <c r="G458" s="140">
        <f>G459+G475</f>
        <v>11467.899999999998</v>
      </c>
      <c r="H458" s="141">
        <f aca="true" t="shared" si="42" ref="H458:H483">G458/F458</f>
        <v>0.9910041479433113</v>
      </c>
    </row>
    <row r="459" spans="1:8" ht="18.75">
      <c r="A459" s="142"/>
      <c r="B459" s="167" t="s">
        <v>369</v>
      </c>
      <c r="C459" s="167"/>
      <c r="D459" s="167"/>
      <c r="E459" s="168" t="s">
        <v>370</v>
      </c>
      <c r="F459" s="145">
        <f>F460+F468</f>
        <v>9514.9</v>
      </c>
      <c r="G459" s="145">
        <f>G460+G468</f>
        <v>9418.699999999999</v>
      </c>
      <c r="H459" s="196">
        <f t="shared" si="42"/>
        <v>0.9898895416662287</v>
      </c>
    </row>
    <row r="460" spans="1:8" ht="37.5">
      <c r="A460" s="142"/>
      <c r="B460" s="166" t="s">
        <v>381</v>
      </c>
      <c r="C460" s="167"/>
      <c r="D460" s="167"/>
      <c r="E460" s="168" t="s">
        <v>382</v>
      </c>
      <c r="F460" s="145">
        <f aca="true" t="shared" si="43" ref="F460:G463">F461</f>
        <v>9418.1</v>
      </c>
      <c r="G460" s="145">
        <f t="shared" si="43"/>
        <v>9332.9</v>
      </c>
      <c r="H460" s="196">
        <f t="shared" si="42"/>
        <v>0.9909535893651585</v>
      </c>
    </row>
    <row r="461" spans="1:8" ht="18.75">
      <c r="A461" s="142"/>
      <c r="B461" s="142"/>
      <c r="C461" s="142" t="s">
        <v>180</v>
      </c>
      <c r="D461" s="142" t="s">
        <v>847</v>
      </c>
      <c r="E461" s="147" t="s">
        <v>181</v>
      </c>
      <c r="F461" s="145">
        <f t="shared" si="43"/>
        <v>9418.1</v>
      </c>
      <c r="G461" s="145">
        <f t="shared" si="43"/>
        <v>9332.9</v>
      </c>
      <c r="H461" s="196">
        <f t="shared" si="42"/>
        <v>0.9909535893651585</v>
      </c>
    </row>
    <row r="462" spans="1:8" ht="37.5">
      <c r="A462" s="142"/>
      <c r="B462" s="142"/>
      <c r="C462" s="142" t="s">
        <v>234</v>
      </c>
      <c r="D462" s="142" t="s">
        <v>847</v>
      </c>
      <c r="E462" s="147" t="s">
        <v>235</v>
      </c>
      <c r="F462" s="145">
        <f t="shared" si="43"/>
        <v>9418.1</v>
      </c>
      <c r="G462" s="145">
        <f t="shared" si="43"/>
        <v>9332.9</v>
      </c>
      <c r="H462" s="196">
        <f t="shared" si="42"/>
        <v>0.9909535893651585</v>
      </c>
    </row>
    <row r="463" spans="1:8" ht="37.5">
      <c r="A463" s="142"/>
      <c r="B463" s="142"/>
      <c r="C463" s="142" t="s">
        <v>236</v>
      </c>
      <c r="D463" s="142"/>
      <c r="E463" s="147" t="s">
        <v>42</v>
      </c>
      <c r="F463" s="145">
        <f t="shared" si="43"/>
        <v>9418.1</v>
      </c>
      <c r="G463" s="145">
        <f t="shared" si="43"/>
        <v>9332.9</v>
      </c>
      <c r="H463" s="196">
        <f t="shared" si="42"/>
        <v>0.9909535893651585</v>
      </c>
    </row>
    <row r="464" spans="1:8" ht="18.75">
      <c r="A464" s="142"/>
      <c r="B464" s="142"/>
      <c r="C464" s="148" t="s">
        <v>237</v>
      </c>
      <c r="D464" s="148" t="s">
        <v>847</v>
      </c>
      <c r="E464" s="149" t="s">
        <v>45</v>
      </c>
      <c r="F464" s="155">
        <f>SUM(F465:F467)</f>
        <v>9418.1</v>
      </c>
      <c r="G464" s="150">
        <f>SUM(G465:G467)</f>
        <v>9332.9</v>
      </c>
      <c r="H464" s="193">
        <f t="shared" si="42"/>
        <v>0.9909535893651585</v>
      </c>
    </row>
    <row r="465" spans="1:8" ht="37.5">
      <c r="A465" s="148"/>
      <c r="B465" s="148"/>
      <c r="C465" s="148"/>
      <c r="D465" s="148" t="s">
        <v>46</v>
      </c>
      <c r="E465" s="152" t="s">
        <v>47</v>
      </c>
      <c r="F465" s="155">
        <v>7878.5</v>
      </c>
      <c r="G465" s="155">
        <v>7869.1</v>
      </c>
      <c r="H465" s="193">
        <f t="shared" si="42"/>
        <v>0.998806879482135</v>
      </c>
    </row>
    <row r="466" spans="1:8" ht="18.75">
      <c r="A466" s="148"/>
      <c r="B466" s="148"/>
      <c r="C466" s="148"/>
      <c r="D466" s="148" t="s">
        <v>27</v>
      </c>
      <c r="E466" s="152" t="s">
        <v>28</v>
      </c>
      <c r="F466" s="155">
        <v>1514.6</v>
      </c>
      <c r="G466" s="150">
        <v>1439.3</v>
      </c>
      <c r="H466" s="193">
        <f t="shared" si="42"/>
        <v>0.9502839033408161</v>
      </c>
    </row>
    <row r="467" spans="1:8" ht="18.75">
      <c r="A467" s="148"/>
      <c r="B467" s="148"/>
      <c r="C467" s="148"/>
      <c r="D467" s="148" t="s">
        <v>67</v>
      </c>
      <c r="E467" s="152" t="s">
        <v>68</v>
      </c>
      <c r="F467" s="150">
        <v>25</v>
      </c>
      <c r="G467" s="150">
        <v>24.5</v>
      </c>
      <c r="H467" s="193">
        <f t="shared" si="42"/>
        <v>0.98</v>
      </c>
    </row>
    <row r="468" spans="1:8" ht="18.75">
      <c r="A468" s="148"/>
      <c r="B468" s="166" t="s">
        <v>373</v>
      </c>
      <c r="C468" s="167"/>
      <c r="D468" s="167"/>
      <c r="E468" s="168" t="s">
        <v>374</v>
      </c>
      <c r="F468" s="145">
        <f aca="true" t="shared" si="44" ref="F468:G471">F469</f>
        <v>96.8</v>
      </c>
      <c r="G468" s="145">
        <f t="shared" si="44"/>
        <v>85.8</v>
      </c>
      <c r="H468" s="196">
        <f t="shared" si="42"/>
        <v>0.8863636363636364</v>
      </c>
    </row>
    <row r="469" spans="1:8" ht="37.5">
      <c r="A469" s="142"/>
      <c r="B469" s="142"/>
      <c r="C469" s="142" t="s">
        <v>291</v>
      </c>
      <c r="D469" s="142" t="s">
        <v>847</v>
      </c>
      <c r="E469" s="147" t="s">
        <v>454</v>
      </c>
      <c r="F469" s="145">
        <f t="shared" si="44"/>
        <v>96.8</v>
      </c>
      <c r="G469" s="145">
        <f t="shared" si="44"/>
        <v>85.8</v>
      </c>
      <c r="H469" s="196">
        <f t="shared" si="42"/>
        <v>0.8863636363636364</v>
      </c>
    </row>
    <row r="470" spans="1:8" ht="18.75">
      <c r="A470" s="142"/>
      <c r="B470" s="142"/>
      <c r="C470" s="142" t="s">
        <v>292</v>
      </c>
      <c r="D470" s="142" t="s">
        <v>847</v>
      </c>
      <c r="E470" s="147" t="s">
        <v>293</v>
      </c>
      <c r="F470" s="145">
        <f t="shared" si="44"/>
        <v>96.8</v>
      </c>
      <c r="G470" s="145">
        <f t="shared" si="44"/>
        <v>85.8</v>
      </c>
      <c r="H470" s="196">
        <f t="shared" si="42"/>
        <v>0.8863636363636364</v>
      </c>
    </row>
    <row r="471" spans="1:8" ht="37.5">
      <c r="A471" s="142"/>
      <c r="B471" s="142"/>
      <c r="C471" s="142" t="s">
        <v>294</v>
      </c>
      <c r="D471" s="142"/>
      <c r="E471" s="147" t="s">
        <v>295</v>
      </c>
      <c r="F471" s="145">
        <f t="shared" si="44"/>
        <v>96.8</v>
      </c>
      <c r="G471" s="201">
        <f t="shared" si="44"/>
        <v>85.8</v>
      </c>
      <c r="H471" s="146">
        <f t="shared" si="42"/>
        <v>0.8863636363636364</v>
      </c>
    </row>
    <row r="472" spans="1:8" ht="18.75">
      <c r="A472" s="142"/>
      <c r="B472" s="142"/>
      <c r="C472" s="148" t="s">
        <v>296</v>
      </c>
      <c r="D472" s="148" t="s">
        <v>847</v>
      </c>
      <c r="E472" s="149" t="s">
        <v>297</v>
      </c>
      <c r="F472" s="150">
        <f>F473+F474</f>
        <v>96.8</v>
      </c>
      <c r="G472" s="155">
        <f>G473+G474</f>
        <v>85.8</v>
      </c>
      <c r="H472" s="151">
        <f t="shared" si="42"/>
        <v>0.8863636363636364</v>
      </c>
    </row>
    <row r="473" spans="1:8" ht="37.5">
      <c r="A473" s="148"/>
      <c r="B473" s="148"/>
      <c r="C473" s="148"/>
      <c r="D473" s="148" t="s">
        <v>46</v>
      </c>
      <c r="E473" s="152" t="s">
        <v>47</v>
      </c>
      <c r="F473" s="155">
        <v>15.5</v>
      </c>
      <c r="G473" s="155">
        <v>14.1</v>
      </c>
      <c r="H473" s="151">
        <f t="shared" si="42"/>
        <v>0.9096774193548387</v>
      </c>
    </row>
    <row r="474" spans="1:8" ht="18.75">
      <c r="A474" s="148"/>
      <c r="B474" s="148"/>
      <c r="C474" s="148"/>
      <c r="D474" s="148" t="s">
        <v>27</v>
      </c>
      <c r="E474" s="152" t="s">
        <v>28</v>
      </c>
      <c r="F474" s="150">
        <v>81.3</v>
      </c>
      <c r="G474" s="155">
        <v>71.7</v>
      </c>
      <c r="H474" s="151">
        <f t="shared" si="42"/>
        <v>0.8819188191881919</v>
      </c>
    </row>
    <row r="475" spans="1:8" ht="18.75">
      <c r="A475" s="148"/>
      <c r="B475" s="167" t="s">
        <v>393</v>
      </c>
      <c r="C475" s="167"/>
      <c r="D475" s="167"/>
      <c r="E475" s="168" t="s">
        <v>394</v>
      </c>
      <c r="F475" s="145">
        <f aca="true" t="shared" si="45" ref="F475:G478">F476</f>
        <v>2057.1</v>
      </c>
      <c r="G475" s="201">
        <f t="shared" si="45"/>
        <v>2049.2</v>
      </c>
      <c r="H475" s="146">
        <f t="shared" si="42"/>
        <v>0.9961596422147683</v>
      </c>
    </row>
    <row r="476" spans="1:8" ht="18.75">
      <c r="A476" s="148"/>
      <c r="B476" s="166" t="s">
        <v>400</v>
      </c>
      <c r="C476" s="167"/>
      <c r="D476" s="167"/>
      <c r="E476" s="168" t="s">
        <v>401</v>
      </c>
      <c r="F476" s="145">
        <f t="shared" si="45"/>
        <v>2057.1</v>
      </c>
      <c r="G476" s="201">
        <f t="shared" si="45"/>
        <v>2049.2</v>
      </c>
      <c r="H476" s="146">
        <f t="shared" si="42"/>
        <v>0.9961596422147683</v>
      </c>
    </row>
    <row r="477" spans="1:8" ht="18.75">
      <c r="A477" s="142"/>
      <c r="B477" s="142"/>
      <c r="C477" s="142" t="s">
        <v>180</v>
      </c>
      <c r="D477" s="142" t="s">
        <v>847</v>
      </c>
      <c r="E477" s="147" t="s">
        <v>181</v>
      </c>
      <c r="F477" s="145">
        <f t="shared" si="45"/>
        <v>2057.1</v>
      </c>
      <c r="G477" s="201">
        <f t="shared" si="45"/>
        <v>2049.2</v>
      </c>
      <c r="H477" s="146">
        <f t="shared" si="42"/>
        <v>0.9961596422147683</v>
      </c>
    </row>
    <row r="478" spans="1:8" ht="37.5">
      <c r="A478" s="142"/>
      <c r="B478" s="142"/>
      <c r="C478" s="142" t="s">
        <v>226</v>
      </c>
      <c r="D478" s="142" t="s">
        <v>847</v>
      </c>
      <c r="E478" s="147" t="s">
        <v>227</v>
      </c>
      <c r="F478" s="145">
        <f t="shared" si="45"/>
        <v>2057.1</v>
      </c>
      <c r="G478" s="201">
        <f t="shared" si="45"/>
        <v>2049.2</v>
      </c>
      <c r="H478" s="146">
        <f t="shared" si="42"/>
        <v>0.9961596422147683</v>
      </c>
    </row>
    <row r="479" spans="1:8" ht="37.5">
      <c r="A479" s="142"/>
      <c r="B479" s="142"/>
      <c r="C479" s="142" t="s">
        <v>228</v>
      </c>
      <c r="D479" s="142"/>
      <c r="E479" s="147" t="s">
        <v>229</v>
      </c>
      <c r="F479" s="145">
        <f>F480+F482</f>
        <v>2057.1</v>
      </c>
      <c r="G479" s="201">
        <f>G480+G482</f>
        <v>2049.2</v>
      </c>
      <c r="H479" s="146">
        <f t="shared" si="42"/>
        <v>0.9961596422147683</v>
      </c>
    </row>
    <row r="480" spans="1:8" ht="18.75">
      <c r="A480" s="142"/>
      <c r="B480" s="142"/>
      <c r="C480" s="148" t="s">
        <v>230</v>
      </c>
      <c r="D480" s="148" t="s">
        <v>847</v>
      </c>
      <c r="E480" s="149" t="s">
        <v>231</v>
      </c>
      <c r="F480" s="155">
        <f>F481</f>
        <v>423</v>
      </c>
      <c r="G480" s="155">
        <f>G481</f>
        <v>415.1</v>
      </c>
      <c r="H480" s="151">
        <f t="shared" si="42"/>
        <v>0.981323877068558</v>
      </c>
    </row>
    <row r="481" spans="1:8" ht="18.75">
      <c r="A481" s="148"/>
      <c r="B481" s="148"/>
      <c r="C481" s="148"/>
      <c r="D481" s="148" t="s">
        <v>27</v>
      </c>
      <c r="E481" s="152" t="s">
        <v>28</v>
      </c>
      <c r="F481" s="155">
        <v>423</v>
      </c>
      <c r="G481" s="155">
        <v>415.1</v>
      </c>
      <c r="H481" s="151">
        <f t="shared" si="42"/>
        <v>0.981323877068558</v>
      </c>
    </row>
    <row r="482" spans="1:8" ht="18.75">
      <c r="A482" s="142"/>
      <c r="B482" s="142"/>
      <c r="C482" s="148" t="s">
        <v>232</v>
      </c>
      <c r="D482" s="148" t="s">
        <v>847</v>
      </c>
      <c r="E482" s="149" t="s">
        <v>233</v>
      </c>
      <c r="F482" s="155">
        <f>F483</f>
        <v>1634.1</v>
      </c>
      <c r="G482" s="155">
        <f>G483</f>
        <v>1634.1</v>
      </c>
      <c r="H482" s="151">
        <f t="shared" si="42"/>
        <v>1</v>
      </c>
    </row>
    <row r="483" spans="1:8" ht="18.75">
      <c r="A483" s="148"/>
      <c r="B483" s="148"/>
      <c r="C483" s="148"/>
      <c r="D483" s="148" t="s">
        <v>27</v>
      </c>
      <c r="E483" s="152" t="s">
        <v>28</v>
      </c>
      <c r="F483" s="155">
        <v>1634.1</v>
      </c>
      <c r="G483" s="155">
        <v>1634.1</v>
      </c>
      <c r="H483" s="151">
        <f t="shared" si="42"/>
        <v>1</v>
      </c>
    </row>
    <row r="484" spans="1:8" ht="18.75">
      <c r="A484" s="239"/>
      <c r="B484" s="239"/>
      <c r="C484" s="239"/>
      <c r="D484" s="239"/>
      <c r="E484" s="240"/>
      <c r="F484" s="163"/>
      <c r="G484" s="164"/>
      <c r="H484" s="165"/>
    </row>
    <row r="485" spans="1:8" ht="30" customHeight="1">
      <c r="A485" s="138" t="s">
        <v>434</v>
      </c>
      <c r="B485" s="138" t="s">
        <v>847</v>
      </c>
      <c r="C485" s="138" t="s">
        <v>847</v>
      </c>
      <c r="D485" s="138" t="s">
        <v>847</v>
      </c>
      <c r="E485" s="139" t="s">
        <v>841</v>
      </c>
      <c r="F485" s="140">
        <f>F486+F520</f>
        <v>50090.4</v>
      </c>
      <c r="G485" s="140">
        <f>G486+G520</f>
        <v>38484.7</v>
      </c>
      <c r="H485" s="141">
        <f aca="true" t="shared" si="46" ref="H485:H532">G485/F485</f>
        <v>0.768304904732244</v>
      </c>
    </row>
    <row r="486" spans="1:8" ht="18.75">
      <c r="A486" s="142"/>
      <c r="B486" s="143" t="s">
        <v>369</v>
      </c>
      <c r="C486" s="143"/>
      <c r="D486" s="143"/>
      <c r="E486" s="144" t="s">
        <v>370</v>
      </c>
      <c r="F486" s="145">
        <f>F487+F495</f>
        <v>21519.2</v>
      </c>
      <c r="G486" s="145">
        <f>G487+G495</f>
        <v>21336.7</v>
      </c>
      <c r="H486" s="196">
        <f t="shared" si="46"/>
        <v>0.9915192014573032</v>
      </c>
    </row>
    <row r="487" spans="1:8" ht="37.5">
      <c r="A487" s="142"/>
      <c r="B487" s="156" t="s">
        <v>381</v>
      </c>
      <c r="C487" s="143"/>
      <c r="D487" s="143"/>
      <c r="E487" s="144" t="s">
        <v>382</v>
      </c>
      <c r="F487" s="145">
        <f aca="true" t="shared" si="47" ref="F487:G490">F488</f>
        <v>13356.900000000001</v>
      </c>
      <c r="G487" s="145">
        <f t="shared" si="47"/>
        <v>13355.900000000001</v>
      </c>
      <c r="H487" s="196">
        <f t="shared" si="46"/>
        <v>0.9999251323286091</v>
      </c>
    </row>
    <row r="488" spans="1:8" ht="18.75">
      <c r="A488" s="142"/>
      <c r="B488" s="142"/>
      <c r="C488" s="142" t="s">
        <v>157</v>
      </c>
      <c r="D488" s="142" t="s">
        <v>847</v>
      </c>
      <c r="E488" s="147" t="s">
        <v>158</v>
      </c>
      <c r="F488" s="145">
        <f t="shared" si="47"/>
        <v>13356.900000000001</v>
      </c>
      <c r="G488" s="145">
        <f t="shared" si="47"/>
        <v>13355.900000000001</v>
      </c>
      <c r="H488" s="196">
        <f t="shared" si="46"/>
        <v>0.9999251323286091</v>
      </c>
    </row>
    <row r="489" spans="1:8" ht="37.5">
      <c r="A489" s="142"/>
      <c r="B489" s="142"/>
      <c r="C489" s="142" t="s">
        <v>174</v>
      </c>
      <c r="D489" s="142" t="s">
        <v>847</v>
      </c>
      <c r="E489" s="147" t="s">
        <v>175</v>
      </c>
      <c r="F489" s="145">
        <f t="shared" si="47"/>
        <v>13356.900000000001</v>
      </c>
      <c r="G489" s="145">
        <f t="shared" si="47"/>
        <v>13355.900000000001</v>
      </c>
      <c r="H489" s="196">
        <f t="shared" si="46"/>
        <v>0.9999251323286091</v>
      </c>
    </row>
    <row r="490" spans="1:8" ht="37.5">
      <c r="A490" s="142"/>
      <c r="B490" s="142"/>
      <c r="C490" s="142" t="s">
        <v>176</v>
      </c>
      <c r="D490" s="142"/>
      <c r="E490" s="147" t="s">
        <v>42</v>
      </c>
      <c r="F490" s="145">
        <f t="shared" si="47"/>
        <v>13356.900000000001</v>
      </c>
      <c r="G490" s="145">
        <f t="shared" si="47"/>
        <v>13355.900000000001</v>
      </c>
      <c r="H490" s="196">
        <f t="shared" si="46"/>
        <v>0.9999251323286091</v>
      </c>
    </row>
    <row r="491" spans="1:8" ht="18.75">
      <c r="A491" s="142"/>
      <c r="B491" s="142"/>
      <c r="C491" s="148" t="s">
        <v>177</v>
      </c>
      <c r="D491" s="148" t="s">
        <v>847</v>
      </c>
      <c r="E491" s="149" t="s">
        <v>45</v>
      </c>
      <c r="F491" s="150">
        <f>SUM(F492:F494)</f>
        <v>13356.900000000001</v>
      </c>
      <c r="G491" s="150">
        <f>SUM(G492:G494)</f>
        <v>13355.900000000001</v>
      </c>
      <c r="H491" s="193">
        <f t="shared" si="46"/>
        <v>0.9999251323286091</v>
      </c>
    </row>
    <row r="492" spans="1:8" ht="37.5">
      <c r="A492" s="148"/>
      <c r="B492" s="148"/>
      <c r="C492" s="148"/>
      <c r="D492" s="148" t="s">
        <v>46</v>
      </c>
      <c r="E492" s="152" t="s">
        <v>47</v>
      </c>
      <c r="F492" s="150">
        <v>12375.7</v>
      </c>
      <c r="G492" s="150">
        <v>12374.7</v>
      </c>
      <c r="H492" s="193">
        <f t="shared" si="46"/>
        <v>0.9999191964898955</v>
      </c>
    </row>
    <row r="493" spans="1:8" ht="18.75">
      <c r="A493" s="148"/>
      <c r="B493" s="148"/>
      <c r="C493" s="148"/>
      <c r="D493" s="148" t="s">
        <v>27</v>
      </c>
      <c r="E493" s="152" t="s">
        <v>28</v>
      </c>
      <c r="F493" s="150">
        <v>977.7</v>
      </c>
      <c r="G493" s="150">
        <v>977.7</v>
      </c>
      <c r="H493" s="193">
        <f t="shared" si="46"/>
        <v>1</v>
      </c>
    </row>
    <row r="494" spans="1:8" ht="18.75">
      <c r="A494" s="148"/>
      <c r="B494" s="148"/>
      <c r="C494" s="148"/>
      <c r="D494" s="148" t="s">
        <v>67</v>
      </c>
      <c r="E494" s="152" t="s">
        <v>68</v>
      </c>
      <c r="F494" s="150">
        <v>3.5</v>
      </c>
      <c r="G494" s="150">
        <v>3.5</v>
      </c>
      <c r="H494" s="193">
        <f t="shared" si="46"/>
        <v>1</v>
      </c>
    </row>
    <row r="495" spans="1:8" ht="18.75">
      <c r="A495" s="148"/>
      <c r="B495" s="156" t="s">
        <v>373</v>
      </c>
      <c r="C495" s="143"/>
      <c r="D495" s="143"/>
      <c r="E495" s="144" t="s">
        <v>374</v>
      </c>
      <c r="F495" s="145">
        <f>F496+F511+F517</f>
        <v>8162.3</v>
      </c>
      <c r="G495" s="145">
        <f>G496+G511+G517</f>
        <v>7980.8</v>
      </c>
      <c r="H495" s="196">
        <f t="shared" si="46"/>
        <v>0.9777636205481298</v>
      </c>
    </row>
    <row r="496" spans="1:8" ht="18.75">
      <c r="A496" s="142"/>
      <c r="B496" s="142"/>
      <c r="C496" s="142" t="s">
        <v>157</v>
      </c>
      <c r="D496" s="142" t="s">
        <v>847</v>
      </c>
      <c r="E496" s="147" t="s">
        <v>158</v>
      </c>
      <c r="F496" s="145">
        <f>F497+F506</f>
        <v>7777.4</v>
      </c>
      <c r="G496" s="145">
        <f>G497+G506</f>
        <v>7595.9</v>
      </c>
      <c r="H496" s="196">
        <f t="shared" si="46"/>
        <v>0.9766631522102502</v>
      </c>
    </row>
    <row r="497" spans="1:8" ht="37.5">
      <c r="A497" s="142"/>
      <c r="B497" s="142"/>
      <c r="C497" s="142" t="s">
        <v>165</v>
      </c>
      <c r="D497" s="142" t="s">
        <v>847</v>
      </c>
      <c r="E497" s="147" t="s">
        <v>166</v>
      </c>
      <c r="F497" s="145">
        <f>F498+F501</f>
        <v>858.9000000000001</v>
      </c>
      <c r="G497" s="145">
        <f>G498+G501</f>
        <v>857.6</v>
      </c>
      <c r="H497" s="196">
        <f t="shared" si="46"/>
        <v>0.9984864361392478</v>
      </c>
    </row>
    <row r="498" spans="1:8" ht="18.75">
      <c r="A498" s="142"/>
      <c r="B498" s="142"/>
      <c r="C498" s="142" t="s">
        <v>167</v>
      </c>
      <c r="D498" s="142"/>
      <c r="E498" s="147" t="s">
        <v>168</v>
      </c>
      <c r="F498" s="145">
        <f>F499</f>
        <v>392.6</v>
      </c>
      <c r="G498" s="145">
        <f>G499</f>
        <v>391.3</v>
      </c>
      <c r="H498" s="196">
        <f t="shared" si="46"/>
        <v>0.9966887417218543</v>
      </c>
    </row>
    <row r="499" spans="1:8" ht="18.75">
      <c r="A499" s="142"/>
      <c r="B499" s="142"/>
      <c r="C499" s="148" t="s">
        <v>169</v>
      </c>
      <c r="D499" s="148" t="s">
        <v>847</v>
      </c>
      <c r="E499" s="149" t="s">
        <v>170</v>
      </c>
      <c r="F499" s="155">
        <f>F500</f>
        <v>392.6</v>
      </c>
      <c r="G499" s="155">
        <f>G500</f>
        <v>391.3</v>
      </c>
      <c r="H499" s="151">
        <f t="shared" si="46"/>
        <v>0.9966887417218543</v>
      </c>
    </row>
    <row r="500" spans="1:8" ht="18.75">
      <c r="A500" s="148"/>
      <c r="B500" s="148"/>
      <c r="C500" s="148"/>
      <c r="D500" s="148" t="s">
        <v>27</v>
      </c>
      <c r="E500" s="152" t="s">
        <v>28</v>
      </c>
      <c r="F500" s="155">
        <v>392.6</v>
      </c>
      <c r="G500" s="155">
        <v>391.3</v>
      </c>
      <c r="H500" s="151">
        <f t="shared" si="46"/>
        <v>0.9966887417218543</v>
      </c>
    </row>
    <row r="501" spans="1:8" ht="18.75">
      <c r="A501" s="142"/>
      <c r="B501" s="142"/>
      <c r="C501" s="142" t="s">
        <v>171</v>
      </c>
      <c r="D501" s="142"/>
      <c r="E501" s="147" t="s">
        <v>172</v>
      </c>
      <c r="F501" s="201">
        <f>F502+F504</f>
        <v>466.3</v>
      </c>
      <c r="G501" s="201">
        <f>G502+G504</f>
        <v>466.3</v>
      </c>
      <c r="H501" s="146">
        <f t="shared" si="46"/>
        <v>1</v>
      </c>
    </row>
    <row r="502" spans="1:8" ht="18.75">
      <c r="A502" s="142"/>
      <c r="B502" s="142"/>
      <c r="C502" s="148" t="s">
        <v>173</v>
      </c>
      <c r="D502" s="148" t="s">
        <v>847</v>
      </c>
      <c r="E502" s="149" t="s">
        <v>926</v>
      </c>
      <c r="F502" s="155">
        <f>F503</f>
        <v>327.8</v>
      </c>
      <c r="G502" s="155">
        <f>G503</f>
        <v>327.8</v>
      </c>
      <c r="H502" s="151">
        <f t="shared" si="46"/>
        <v>1</v>
      </c>
    </row>
    <row r="503" spans="1:8" ht="18.75">
      <c r="A503" s="148"/>
      <c r="B503" s="148"/>
      <c r="C503" s="148"/>
      <c r="D503" s="148" t="s">
        <v>27</v>
      </c>
      <c r="E503" s="152" t="s">
        <v>28</v>
      </c>
      <c r="F503" s="155">
        <v>327.8</v>
      </c>
      <c r="G503" s="155">
        <v>327.8</v>
      </c>
      <c r="H503" s="151">
        <f t="shared" si="46"/>
        <v>1</v>
      </c>
    </row>
    <row r="504" spans="1:8" ht="18.75">
      <c r="A504" s="148"/>
      <c r="B504" s="148"/>
      <c r="C504" s="192" t="s">
        <v>927</v>
      </c>
      <c r="D504" s="192"/>
      <c r="E504" s="191" t="s">
        <v>928</v>
      </c>
      <c r="F504" s="155">
        <f>F505</f>
        <v>138.5</v>
      </c>
      <c r="G504" s="155">
        <f>G505</f>
        <v>138.5</v>
      </c>
      <c r="H504" s="151">
        <f t="shared" si="46"/>
        <v>1</v>
      </c>
    </row>
    <row r="505" spans="1:8" ht="18.75">
      <c r="A505" s="148"/>
      <c r="B505" s="148"/>
      <c r="C505" s="148"/>
      <c r="D505" s="148" t="s">
        <v>27</v>
      </c>
      <c r="E505" s="152" t="s">
        <v>28</v>
      </c>
      <c r="F505" s="155">
        <v>138.5</v>
      </c>
      <c r="G505" s="155">
        <v>138.5</v>
      </c>
      <c r="H505" s="151">
        <f t="shared" si="46"/>
        <v>1</v>
      </c>
    </row>
    <row r="506" spans="1:8" ht="37.5">
      <c r="A506" s="142"/>
      <c r="B506" s="142"/>
      <c r="C506" s="142" t="s">
        <v>174</v>
      </c>
      <c r="D506" s="142" t="s">
        <v>847</v>
      </c>
      <c r="E506" s="147" t="s">
        <v>175</v>
      </c>
      <c r="F506" s="201">
        <f>F507</f>
        <v>6918.5</v>
      </c>
      <c r="G506" s="201">
        <f>G507</f>
        <v>6738.299999999999</v>
      </c>
      <c r="H506" s="146">
        <f t="shared" si="46"/>
        <v>0.9739538917395388</v>
      </c>
    </row>
    <row r="507" spans="1:8" ht="37.5">
      <c r="A507" s="142"/>
      <c r="B507" s="142"/>
      <c r="C507" s="142" t="s">
        <v>176</v>
      </c>
      <c r="D507" s="142"/>
      <c r="E507" s="147" t="s">
        <v>42</v>
      </c>
      <c r="F507" s="201">
        <f>F508</f>
        <v>6918.5</v>
      </c>
      <c r="G507" s="201">
        <f>G508</f>
        <v>6738.299999999999</v>
      </c>
      <c r="H507" s="146">
        <f t="shared" si="46"/>
        <v>0.9739538917395388</v>
      </c>
    </row>
    <row r="508" spans="1:8" ht="18.75">
      <c r="A508" s="142"/>
      <c r="B508" s="142"/>
      <c r="C508" s="148" t="s">
        <v>178</v>
      </c>
      <c r="D508" s="148" t="s">
        <v>847</v>
      </c>
      <c r="E508" s="149" t="s">
        <v>179</v>
      </c>
      <c r="F508" s="155">
        <f>F509+F510</f>
        <v>6918.5</v>
      </c>
      <c r="G508" s="155">
        <f>G509+G510</f>
        <v>6738.299999999999</v>
      </c>
      <c r="H508" s="151">
        <f t="shared" si="46"/>
        <v>0.9739538917395388</v>
      </c>
    </row>
    <row r="509" spans="1:8" ht="18.75">
      <c r="A509" s="148"/>
      <c r="B509" s="148"/>
      <c r="C509" s="148"/>
      <c r="D509" s="148" t="s">
        <v>27</v>
      </c>
      <c r="E509" s="152" t="s">
        <v>28</v>
      </c>
      <c r="F509" s="155">
        <v>6361.6</v>
      </c>
      <c r="G509" s="155">
        <v>6181.4</v>
      </c>
      <c r="H509" s="151">
        <f t="shared" si="46"/>
        <v>0.9716737927565391</v>
      </c>
    </row>
    <row r="510" spans="1:8" ht="18.75">
      <c r="A510" s="148"/>
      <c r="B510" s="148"/>
      <c r="C510" s="148"/>
      <c r="D510" s="148" t="s">
        <v>67</v>
      </c>
      <c r="E510" s="152" t="s">
        <v>68</v>
      </c>
      <c r="F510" s="155">
        <v>556.9</v>
      </c>
      <c r="G510" s="155">
        <v>556.9</v>
      </c>
      <c r="H510" s="151">
        <f t="shared" si="46"/>
        <v>1</v>
      </c>
    </row>
    <row r="511" spans="1:8" ht="37.5">
      <c r="A511" s="142"/>
      <c r="B511" s="142"/>
      <c r="C511" s="142" t="s">
        <v>291</v>
      </c>
      <c r="D511" s="142" t="s">
        <v>847</v>
      </c>
      <c r="E511" s="147" t="s">
        <v>454</v>
      </c>
      <c r="F511" s="201">
        <f aca="true" t="shared" si="48" ref="F511:G513">F512</f>
        <v>157.8</v>
      </c>
      <c r="G511" s="201">
        <f t="shared" si="48"/>
        <v>157.8</v>
      </c>
      <c r="H511" s="146">
        <f t="shared" si="46"/>
        <v>1</v>
      </c>
    </row>
    <row r="512" spans="1:8" ht="18.75">
      <c r="A512" s="142"/>
      <c r="B512" s="142"/>
      <c r="C512" s="142" t="s">
        <v>292</v>
      </c>
      <c r="D512" s="142" t="s">
        <v>847</v>
      </c>
      <c r="E512" s="147" t="s">
        <v>293</v>
      </c>
      <c r="F512" s="201">
        <f t="shared" si="48"/>
        <v>157.8</v>
      </c>
      <c r="G512" s="201">
        <f t="shared" si="48"/>
        <v>157.8</v>
      </c>
      <c r="H512" s="146">
        <f t="shared" si="46"/>
        <v>1</v>
      </c>
    </row>
    <row r="513" spans="1:8" ht="37.5">
      <c r="A513" s="142"/>
      <c r="B513" s="142"/>
      <c r="C513" s="142" t="s">
        <v>294</v>
      </c>
      <c r="D513" s="142"/>
      <c r="E513" s="147" t="s">
        <v>295</v>
      </c>
      <c r="F513" s="201">
        <f t="shared" si="48"/>
        <v>157.8</v>
      </c>
      <c r="G513" s="201">
        <f t="shared" si="48"/>
        <v>157.8</v>
      </c>
      <c r="H513" s="146">
        <f t="shared" si="46"/>
        <v>1</v>
      </c>
    </row>
    <row r="514" spans="1:8" ht="18.75">
      <c r="A514" s="142"/>
      <c r="B514" s="142"/>
      <c r="C514" s="241" t="s">
        <v>296</v>
      </c>
      <c r="D514" s="148" t="s">
        <v>847</v>
      </c>
      <c r="E514" s="149" t="s">
        <v>297</v>
      </c>
      <c r="F514" s="155">
        <f>F515+F516</f>
        <v>157.8</v>
      </c>
      <c r="G514" s="155">
        <f>G515+G516</f>
        <v>157.8</v>
      </c>
      <c r="H514" s="151">
        <f t="shared" si="46"/>
        <v>1</v>
      </c>
    </row>
    <row r="515" spans="1:8" ht="37.5">
      <c r="A515" s="148"/>
      <c r="B515" s="148"/>
      <c r="C515" s="148"/>
      <c r="D515" s="148" t="s">
        <v>46</v>
      </c>
      <c r="E515" s="152" t="s">
        <v>47</v>
      </c>
      <c r="F515" s="155">
        <v>15.3</v>
      </c>
      <c r="G515" s="155">
        <v>15.3</v>
      </c>
      <c r="H515" s="151">
        <f t="shared" si="46"/>
        <v>1</v>
      </c>
    </row>
    <row r="516" spans="1:8" ht="18.75">
      <c r="A516" s="148"/>
      <c r="B516" s="148"/>
      <c r="C516" s="148"/>
      <c r="D516" s="148" t="s">
        <v>27</v>
      </c>
      <c r="E516" s="152" t="s">
        <v>28</v>
      </c>
      <c r="F516" s="155">
        <v>142.5</v>
      </c>
      <c r="G516" s="155">
        <v>142.5</v>
      </c>
      <c r="H516" s="151">
        <f t="shared" si="46"/>
        <v>1</v>
      </c>
    </row>
    <row r="517" spans="1:8" ht="18.75">
      <c r="A517" s="148"/>
      <c r="B517" s="148"/>
      <c r="C517" s="142" t="s">
        <v>351</v>
      </c>
      <c r="D517" s="142"/>
      <c r="E517" s="215" t="s">
        <v>352</v>
      </c>
      <c r="F517" s="201">
        <f>F518</f>
        <v>227.1</v>
      </c>
      <c r="G517" s="201">
        <f>G518</f>
        <v>227.1</v>
      </c>
      <c r="H517" s="146">
        <f t="shared" si="46"/>
        <v>1</v>
      </c>
    </row>
    <row r="518" spans="1:8" ht="18.75">
      <c r="A518" s="148"/>
      <c r="B518" s="148"/>
      <c r="C518" s="148" t="s">
        <v>465</v>
      </c>
      <c r="D518" s="148"/>
      <c r="E518" s="152" t="s">
        <v>466</v>
      </c>
      <c r="F518" s="155">
        <f>F519</f>
        <v>227.1</v>
      </c>
      <c r="G518" s="155">
        <f>G519</f>
        <v>227.1</v>
      </c>
      <c r="H518" s="151">
        <f t="shared" si="46"/>
        <v>1</v>
      </c>
    </row>
    <row r="519" spans="1:8" ht="18.75">
      <c r="A519" s="148"/>
      <c r="B519" s="148"/>
      <c r="C519" s="148"/>
      <c r="D519" s="148" t="s">
        <v>67</v>
      </c>
      <c r="E519" s="152" t="s">
        <v>68</v>
      </c>
      <c r="F519" s="155">
        <v>227.1</v>
      </c>
      <c r="G519" s="155">
        <v>227.1</v>
      </c>
      <c r="H519" s="151">
        <f t="shared" si="46"/>
        <v>1</v>
      </c>
    </row>
    <row r="520" spans="1:8" ht="18.75">
      <c r="A520" s="148"/>
      <c r="B520" s="167" t="s">
        <v>402</v>
      </c>
      <c r="C520" s="167"/>
      <c r="D520" s="167"/>
      <c r="E520" s="168" t="s">
        <v>403</v>
      </c>
      <c r="F520" s="201">
        <f aca="true" t="shared" si="49" ref="F520:G523">F521</f>
        <v>28571.2</v>
      </c>
      <c r="G520" s="201">
        <f t="shared" si="49"/>
        <v>17148</v>
      </c>
      <c r="H520" s="146">
        <f t="shared" si="46"/>
        <v>0.6001848014784118</v>
      </c>
    </row>
    <row r="521" spans="1:8" ht="18.75">
      <c r="A521" s="148"/>
      <c r="B521" s="156" t="s">
        <v>404</v>
      </c>
      <c r="C521" s="167"/>
      <c r="D521" s="167"/>
      <c r="E521" s="168" t="s">
        <v>405</v>
      </c>
      <c r="F521" s="201">
        <f t="shared" si="49"/>
        <v>28571.2</v>
      </c>
      <c r="G521" s="201">
        <f t="shared" si="49"/>
        <v>17148</v>
      </c>
      <c r="H521" s="146">
        <f t="shared" si="46"/>
        <v>0.6001848014784118</v>
      </c>
    </row>
    <row r="522" spans="1:8" ht="18.75">
      <c r="A522" s="148"/>
      <c r="B522" s="142"/>
      <c r="C522" s="142" t="s">
        <v>180</v>
      </c>
      <c r="D522" s="142"/>
      <c r="E522" s="215" t="s">
        <v>181</v>
      </c>
      <c r="F522" s="201">
        <f t="shared" si="49"/>
        <v>28571.2</v>
      </c>
      <c r="G522" s="201">
        <f t="shared" si="49"/>
        <v>17148</v>
      </c>
      <c r="H522" s="146">
        <f t="shared" si="46"/>
        <v>0.6001848014784118</v>
      </c>
    </row>
    <row r="523" spans="1:8" ht="18.75">
      <c r="A523" s="148"/>
      <c r="B523" s="142"/>
      <c r="C523" s="142" t="s">
        <v>211</v>
      </c>
      <c r="D523" s="142"/>
      <c r="E523" s="215" t="s">
        <v>212</v>
      </c>
      <c r="F523" s="201">
        <f t="shared" si="49"/>
        <v>28571.2</v>
      </c>
      <c r="G523" s="201">
        <f t="shared" si="49"/>
        <v>17148</v>
      </c>
      <c r="H523" s="146">
        <f t="shared" si="46"/>
        <v>0.6001848014784118</v>
      </c>
    </row>
    <row r="524" spans="1:8" ht="18.75">
      <c r="A524" s="148"/>
      <c r="B524" s="142"/>
      <c r="C524" s="142" t="s">
        <v>221</v>
      </c>
      <c r="D524" s="142"/>
      <c r="E524" s="215" t="s">
        <v>222</v>
      </c>
      <c r="F524" s="201">
        <f>F525+F527+F529+F531</f>
        <v>28571.2</v>
      </c>
      <c r="G524" s="201">
        <f>G525+G527+G529+G531</f>
        <v>17148</v>
      </c>
      <c r="H524" s="146">
        <f t="shared" si="46"/>
        <v>0.6001848014784118</v>
      </c>
    </row>
    <row r="525" spans="1:8" ht="37.5">
      <c r="A525" s="148"/>
      <c r="B525" s="148"/>
      <c r="C525" s="178" t="s">
        <v>469</v>
      </c>
      <c r="D525" s="178"/>
      <c r="E525" s="183" t="s">
        <v>225</v>
      </c>
      <c r="F525" s="202">
        <f>F526</f>
        <v>11357.7</v>
      </c>
      <c r="G525" s="202">
        <f>G526</f>
        <v>9206.9</v>
      </c>
      <c r="H525" s="187">
        <f t="shared" si="46"/>
        <v>0.8106306734638175</v>
      </c>
    </row>
    <row r="526" spans="1:8" ht="18.75">
      <c r="A526" s="148"/>
      <c r="B526" s="148"/>
      <c r="C526" s="178"/>
      <c r="D526" s="178" t="s">
        <v>201</v>
      </c>
      <c r="E526" s="183" t="s">
        <v>224</v>
      </c>
      <c r="F526" s="202">
        <v>11357.7</v>
      </c>
      <c r="G526" s="202">
        <v>9206.9</v>
      </c>
      <c r="H526" s="187">
        <f t="shared" si="46"/>
        <v>0.8106306734638175</v>
      </c>
    </row>
    <row r="527" spans="1:8" ht="37.5">
      <c r="A527" s="148"/>
      <c r="B527" s="148"/>
      <c r="C527" s="178" t="s">
        <v>458</v>
      </c>
      <c r="D527" s="178"/>
      <c r="E527" s="183" t="s">
        <v>886</v>
      </c>
      <c r="F527" s="202">
        <f>F528</f>
        <v>14583.2</v>
      </c>
      <c r="G527" s="202">
        <f>G528</f>
        <v>5310.8</v>
      </c>
      <c r="H527" s="187">
        <f t="shared" si="46"/>
        <v>0.36417247243403367</v>
      </c>
    </row>
    <row r="528" spans="1:8" ht="18.75">
      <c r="A528" s="157"/>
      <c r="B528" s="157"/>
      <c r="C528" s="219"/>
      <c r="D528" s="219" t="s">
        <v>201</v>
      </c>
      <c r="E528" s="220" t="s">
        <v>224</v>
      </c>
      <c r="F528" s="242">
        <f>14587.2-4</f>
        <v>14583.2</v>
      </c>
      <c r="G528" s="242">
        <v>5310.8</v>
      </c>
      <c r="H528" s="243">
        <f t="shared" si="46"/>
        <v>0.36417247243403367</v>
      </c>
    </row>
    <row r="529" spans="1:8" ht="56.25">
      <c r="A529" s="157"/>
      <c r="B529" s="157"/>
      <c r="C529" s="185" t="s">
        <v>458</v>
      </c>
      <c r="D529" s="185"/>
      <c r="E529" s="183" t="s">
        <v>887</v>
      </c>
      <c r="F529" s="242">
        <f>F530</f>
        <v>4</v>
      </c>
      <c r="G529" s="242">
        <f>G530</f>
        <v>4</v>
      </c>
      <c r="H529" s="243">
        <f t="shared" si="46"/>
        <v>1</v>
      </c>
    </row>
    <row r="530" spans="1:8" ht="18.75">
      <c r="A530" s="157"/>
      <c r="B530" s="157"/>
      <c r="C530" s="185"/>
      <c r="D530" s="178" t="s">
        <v>201</v>
      </c>
      <c r="E530" s="183" t="s">
        <v>224</v>
      </c>
      <c r="F530" s="242">
        <v>4</v>
      </c>
      <c r="G530" s="242">
        <v>4</v>
      </c>
      <c r="H530" s="243">
        <f t="shared" si="46"/>
        <v>1</v>
      </c>
    </row>
    <row r="531" spans="1:8" ht="18.75">
      <c r="A531" s="148"/>
      <c r="B531" s="148"/>
      <c r="C531" s="148" t="s">
        <v>470</v>
      </c>
      <c r="D531" s="148"/>
      <c r="E531" s="152" t="s">
        <v>223</v>
      </c>
      <c r="F531" s="155">
        <f>F532</f>
        <v>2626.3</v>
      </c>
      <c r="G531" s="155">
        <f>G532</f>
        <v>2626.3</v>
      </c>
      <c r="H531" s="151">
        <f t="shared" si="46"/>
        <v>1</v>
      </c>
    </row>
    <row r="532" spans="1:8" ht="18.75">
      <c r="A532" s="148"/>
      <c r="B532" s="148"/>
      <c r="C532" s="148"/>
      <c r="D532" s="148" t="s">
        <v>201</v>
      </c>
      <c r="E532" s="152" t="s">
        <v>224</v>
      </c>
      <c r="F532" s="150">
        <v>2626.3</v>
      </c>
      <c r="G532" s="150">
        <v>2626.3</v>
      </c>
      <c r="H532" s="193">
        <f t="shared" si="46"/>
        <v>1</v>
      </c>
    </row>
    <row r="533" spans="1:8" ht="18.75">
      <c r="A533" s="173"/>
      <c r="B533" s="173"/>
      <c r="C533" s="173"/>
      <c r="D533" s="173"/>
      <c r="E533" s="149"/>
      <c r="F533" s="150"/>
      <c r="G533" s="271"/>
      <c r="H533" s="151"/>
    </row>
    <row r="534" spans="1:8" ht="30" customHeight="1">
      <c r="A534" s="138" t="s">
        <v>435</v>
      </c>
      <c r="B534" s="138" t="s">
        <v>847</v>
      </c>
      <c r="C534" s="138" t="s">
        <v>847</v>
      </c>
      <c r="D534" s="138" t="s">
        <v>847</v>
      </c>
      <c r="E534" s="139" t="s">
        <v>13</v>
      </c>
      <c r="F534" s="140">
        <f>F535+F543+F552+F725</f>
        <v>1219849.7999999998</v>
      </c>
      <c r="G534" s="140">
        <f>G535+G543+G552+G725</f>
        <v>1210283.6</v>
      </c>
      <c r="H534" s="141">
        <f aca="true" t="shared" si="50" ref="H534:H591">G534/F534</f>
        <v>0.9921578869792005</v>
      </c>
    </row>
    <row r="535" spans="1:8" ht="18.75">
      <c r="A535" s="142"/>
      <c r="B535" s="143" t="s">
        <v>369</v>
      </c>
      <c r="C535" s="143"/>
      <c r="D535" s="143"/>
      <c r="E535" s="144" t="s">
        <v>370</v>
      </c>
      <c r="F535" s="145">
        <f aca="true" t="shared" si="51" ref="F535:G539">F536</f>
        <v>53.6</v>
      </c>
      <c r="G535" s="145">
        <f t="shared" si="51"/>
        <v>38.2</v>
      </c>
      <c r="H535" s="146">
        <f t="shared" si="50"/>
        <v>0.7126865671641791</v>
      </c>
    </row>
    <row r="536" spans="1:8" ht="18.75">
      <c r="A536" s="142"/>
      <c r="B536" s="156" t="s">
        <v>373</v>
      </c>
      <c r="C536" s="143"/>
      <c r="D536" s="143"/>
      <c r="E536" s="144" t="s">
        <v>374</v>
      </c>
      <c r="F536" s="145">
        <f t="shared" si="51"/>
        <v>53.6</v>
      </c>
      <c r="G536" s="145">
        <f t="shared" si="51"/>
        <v>38.2</v>
      </c>
      <c r="H536" s="146">
        <f t="shared" si="50"/>
        <v>0.7126865671641791</v>
      </c>
    </row>
    <row r="537" spans="1:8" ht="37.5">
      <c r="A537" s="142"/>
      <c r="B537" s="142"/>
      <c r="C537" s="142" t="s">
        <v>291</v>
      </c>
      <c r="D537" s="142" t="s">
        <v>847</v>
      </c>
      <c r="E537" s="147" t="s">
        <v>454</v>
      </c>
      <c r="F537" s="145">
        <f t="shared" si="51"/>
        <v>53.6</v>
      </c>
      <c r="G537" s="145">
        <f t="shared" si="51"/>
        <v>38.2</v>
      </c>
      <c r="H537" s="146">
        <f t="shared" si="50"/>
        <v>0.7126865671641791</v>
      </c>
    </row>
    <row r="538" spans="1:8" ht="18.75">
      <c r="A538" s="142"/>
      <c r="B538" s="142"/>
      <c r="C538" s="142" t="s">
        <v>292</v>
      </c>
      <c r="D538" s="142" t="s">
        <v>847</v>
      </c>
      <c r="E538" s="147" t="s">
        <v>293</v>
      </c>
      <c r="F538" s="145">
        <f t="shared" si="51"/>
        <v>53.6</v>
      </c>
      <c r="G538" s="145">
        <f t="shared" si="51"/>
        <v>38.2</v>
      </c>
      <c r="H538" s="146">
        <f t="shared" si="50"/>
        <v>0.7126865671641791</v>
      </c>
    </row>
    <row r="539" spans="1:8" ht="37.5">
      <c r="A539" s="142"/>
      <c r="B539" s="142"/>
      <c r="C539" s="142" t="s">
        <v>294</v>
      </c>
      <c r="D539" s="142"/>
      <c r="E539" s="147" t="s">
        <v>295</v>
      </c>
      <c r="F539" s="201">
        <f t="shared" si="51"/>
        <v>53.6</v>
      </c>
      <c r="G539" s="201">
        <f t="shared" si="51"/>
        <v>38.2</v>
      </c>
      <c r="H539" s="146">
        <f t="shared" si="50"/>
        <v>0.7126865671641791</v>
      </c>
    </row>
    <row r="540" spans="1:8" ht="18.75">
      <c r="A540" s="142"/>
      <c r="B540" s="142"/>
      <c r="C540" s="148" t="s">
        <v>296</v>
      </c>
      <c r="D540" s="148" t="s">
        <v>847</v>
      </c>
      <c r="E540" s="149" t="s">
        <v>297</v>
      </c>
      <c r="F540" s="155">
        <f>F541+F542</f>
        <v>53.6</v>
      </c>
      <c r="G540" s="155">
        <f>G541+G542</f>
        <v>38.2</v>
      </c>
      <c r="H540" s="151">
        <f t="shared" si="50"/>
        <v>0.7126865671641791</v>
      </c>
    </row>
    <row r="541" spans="1:8" ht="37.5">
      <c r="A541" s="148"/>
      <c r="B541" s="148"/>
      <c r="C541" s="148" t="s">
        <v>296</v>
      </c>
      <c r="D541" s="148" t="s">
        <v>46</v>
      </c>
      <c r="E541" s="152" t="s">
        <v>47</v>
      </c>
      <c r="F541" s="155">
        <v>12</v>
      </c>
      <c r="G541" s="155">
        <v>7.4</v>
      </c>
      <c r="H541" s="151">
        <f t="shared" si="50"/>
        <v>0.6166666666666667</v>
      </c>
    </row>
    <row r="542" spans="1:8" ht="18.75">
      <c r="A542" s="148"/>
      <c r="B542" s="148"/>
      <c r="C542" s="148"/>
      <c r="D542" s="148" t="s">
        <v>27</v>
      </c>
      <c r="E542" s="152" t="s">
        <v>28</v>
      </c>
      <c r="F542" s="155">
        <v>41.6</v>
      </c>
      <c r="G542" s="155">
        <v>30.8</v>
      </c>
      <c r="H542" s="151">
        <f t="shared" si="50"/>
        <v>0.7403846153846154</v>
      </c>
    </row>
    <row r="543" spans="1:8" ht="18.75">
      <c r="A543" s="148"/>
      <c r="B543" s="167" t="s">
        <v>402</v>
      </c>
      <c r="C543" s="167"/>
      <c r="D543" s="167"/>
      <c r="E543" s="168" t="s">
        <v>403</v>
      </c>
      <c r="F543" s="201">
        <f>F544</f>
        <v>1247.1</v>
      </c>
      <c r="G543" s="201">
        <f>G544</f>
        <v>1247.1</v>
      </c>
      <c r="H543" s="146">
        <f t="shared" si="50"/>
        <v>1</v>
      </c>
    </row>
    <row r="544" spans="1:8" ht="18.75">
      <c r="A544" s="148"/>
      <c r="B544" s="167" t="s">
        <v>408</v>
      </c>
      <c r="C544" s="167"/>
      <c r="D544" s="167"/>
      <c r="E544" s="168" t="s">
        <v>409</v>
      </c>
      <c r="F544" s="201">
        <f>F545</f>
        <v>1247.1</v>
      </c>
      <c r="G544" s="201">
        <f>G545</f>
        <v>1247.1</v>
      </c>
      <c r="H544" s="146">
        <f t="shared" si="50"/>
        <v>1</v>
      </c>
    </row>
    <row r="545" spans="1:8" ht="18.75">
      <c r="A545" s="148"/>
      <c r="B545" s="148"/>
      <c r="C545" s="142" t="s">
        <v>351</v>
      </c>
      <c r="D545" s="142"/>
      <c r="E545" s="215" t="s">
        <v>352</v>
      </c>
      <c r="F545" s="201">
        <f>F546+F548</f>
        <v>1247.1</v>
      </c>
      <c r="G545" s="201">
        <f>G546+G548</f>
        <v>1247.1</v>
      </c>
      <c r="H545" s="146">
        <f t="shared" si="50"/>
        <v>1</v>
      </c>
    </row>
    <row r="546" spans="1:8" ht="37.5">
      <c r="A546" s="148"/>
      <c r="B546" s="148"/>
      <c r="C546" s="179" t="s">
        <v>1062</v>
      </c>
      <c r="D546" s="178"/>
      <c r="E546" s="183" t="s">
        <v>929</v>
      </c>
      <c r="F546" s="202">
        <f>F547</f>
        <v>1122.1</v>
      </c>
      <c r="G546" s="202">
        <f>G547</f>
        <v>1122.1</v>
      </c>
      <c r="H546" s="187">
        <f t="shared" si="50"/>
        <v>1</v>
      </c>
    </row>
    <row r="547" spans="1:8" ht="18.75">
      <c r="A547" s="148"/>
      <c r="B547" s="148"/>
      <c r="C547" s="178"/>
      <c r="D547" s="178" t="s">
        <v>21</v>
      </c>
      <c r="E547" s="183" t="s">
        <v>22</v>
      </c>
      <c r="F547" s="202">
        <v>1122.1</v>
      </c>
      <c r="G547" s="202">
        <v>1122.1</v>
      </c>
      <c r="H547" s="187">
        <f t="shared" si="50"/>
        <v>1</v>
      </c>
    </row>
    <row r="548" spans="1:8" ht="37.5">
      <c r="A548" s="148"/>
      <c r="B548" s="148"/>
      <c r="C548" s="197" t="s">
        <v>930</v>
      </c>
      <c r="D548" s="192"/>
      <c r="E548" s="189" t="s">
        <v>931</v>
      </c>
      <c r="F548" s="155">
        <f>F551</f>
        <v>125</v>
      </c>
      <c r="G548" s="155">
        <f>G551</f>
        <v>125</v>
      </c>
      <c r="H548" s="151">
        <f t="shared" si="50"/>
        <v>1</v>
      </c>
    </row>
    <row r="549" spans="1:8" ht="18.75">
      <c r="A549" s="148"/>
      <c r="B549" s="148"/>
      <c r="C549" s="192"/>
      <c r="D549" s="244"/>
      <c r="E549" s="245" t="s">
        <v>932</v>
      </c>
      <c r="F549" s="246">
        <v>62.5</v>
      </c>
      <c r="G549" s="246">
        <v>62.5</v>
      </c>
      <c r="H549" s="247">
        <f t="shared" si="50"/>
        <v>1</v>
      </c>
    </row>
    <row r="550" spans="1:8" ht="37.5">
      <c r="A550" s="148"/>
      <c r="B550" s="148"/>
      <c r="C550" s="192"/>
      <c r="D550" s="192"/>
      <c r="E550" s="245" t="s">
        <v>933</v>
      </c>
      <c r="F550" s="246">
        <v>62.4</v>
      </c>
      <c r="G550" s="246">
        <v>62.4</v>
      </c>
      <c r="H550" s="247">
        <f t="shared" si="50"/>
        <v>1</v>
      </c>
    </row>
    <row r="551" spans="1:8" ht="18.75">
      <c r="A551" s="148"/>
      <c r="B551" s="148"/>
      <c r="C551" s="192"/>
      <c r="D551" s="192" t="s">
        <v>21</v>
      </c>
      <c r="E551" s="191" t="s">
        <v>22</v>
      </c>
      <c r="F551" s="150">
        <v>125</v>
      </c>
      <c r="G551" s="150">
        <v>125</v>
      </c>
      <c r="H551" s="151">
        <f t="shared" si="50"/>
        <v>1</v>
      </c>
    </row>
    <row r="552" spans="1:8" ht="18.75">
      <c r="A552" s="148"/>
      <c r="B552" s="143" t="s">
        <v>416</v>
      </c>
      <c r="C552" s="143"/>
      <c r="D552" s="143"/>
      <c r="E552" s="144" t="s">
        <v>417</v>
      </c>
      <c r="F552" s="145">
        <f>F553+F591+F652+F676+F688</f>
        <v>1171898.2</v>
      </c>
      <c r="G552" s="145">
        <f>G553+G591+G652+G676+G688</f>
        <v>1162671.6</v>
      </c>
      <c r="H552" s="146">
        <f t="shared" si="50"/>
        <v>0.992126790535219</v>
      </c>
    </row>
    <row r="553" spans="1:8" ht="18.75">
      <c r="A553" s="148"/>
      <c r="B553" s="156" t="s">
        <v>436</v>
      </c>
      <c r="C553" s="143"/>
      <c r="D553" s="143"/>
      <c r="E553" s="144" t="s">
        <v>437</v>
      </c>
      <c r="F553" s="145">
        <f>F554+F582</f>
        <v>513110.39999999997</v>
      </c>
      <c r="G553" s="145">
        <f>G554+G582</f>
        <v>513000.8</v>
      </c>
      <c r="H553" s="146">
        <f t="shared" si="50"/>
        <v>0.9997864007433879</v>
      </c>
    </row>
    <row r="554" spans="1:8" ht="18.75">
      <c r="A554" s="169"/>
      <c r="B554" s="142"/>
      <c r="C554" s="142" t="s">
        <v>16</v>
      </c>
      <c r="D554" s="142" t="s">
        <v>847</v>
      </c>
      <c r="E554" s="147" t="s">
        <v>17</v>
      </c>
      <c r="F554" s="145">
        <f>F555+F568</f>
        <v>510265.6</v>
      </c>
      <c r="G554" s="145">
        <f>G555+G568</f>
        <v>510156.3</v>
      </c>
      <c r="H554" s="146">
        <f t="shared" si="50"/>
        <v>0.9997857978276412</v>
      </c>
    </row>
    <row r="555" spans="1:8" ht="18.75">
      <c r="A555" s="169"/>
      <c r="B555" s="142"/>
      <c r="C555" s="142" t="s">
        <v>18</v>
      </c>
      <c r="D555" s="142" t="s">
        <v>847</v>
      </c>
      <c r="E555" s="147" t="s">
        <v>19</v>
      </c>
      <c r="F555" s="145">
        <f>F556+F565</f>
        <v>17254.600000000002</v>
      </c>
      <c r="G555" s="145">
        <f>G556+G565</f>
        <v>17201.7</v>
      </c>
      <c r="H555" s="146">
        <f t="shared" si="50"/>
        <v>0.9969341508930951</v>
      </c>
    </row>
    <row r="556" spans="1:8" ht="18.75">
      <c r="A556" s="169"/>
      <c r="B556" s="142"/>
      <c r="C556" s="142" t="s">
        <v>20</v>
      </c>
      <c r="D556" s="142"/>
      <c r="E556" s="147" t="s">
        <v>893</v>
      </c>
      <c r="F556" s="145">
        <f>F557+F559+F561+F563</f>
        <v>17252.4</v>
      </c>
      <c r="G556" s="145">
        <f>G557+G559+G561+G563</f>
        <v>17199.5</v>
      </c>
      <c r="H556" s="146">
        <f t="shared" si="50"/>
        <v>0.9969337599406458</v>
      </c>
    </row>
    <row r="557" spans="1:8" ht="18.75">
      <c r="A557" s="169"/>
      <c r="B557" s="142"/>
      <c r="C557" s="148" t="s">
        <v>934</v>
      </c>
      <c r="D557" s="148" t="s">
        <v>847</v>
      </c>
      <c r="E557" s="149" t="s">
        <v>935</v>
      </c>
      <c r="F557" s="150">
        <f>F558</f>
        <v>11051.8</v>
      </c>
      <c r="G557" s="150">
        <f>G558</f>
        <v>11031.2</v>
      </c>
      <c r="H557" s="151">
        <f t="shared" si="50"/>
        <v>0.9981360502361608</v>
      </c>
    </row>
    <row r="558" spans="1:8" ht="18.75">
      <c r="A558" s="173"/>
      <c r="B558" s="148"/>
      <c r="C558" s="148"/>
      <c r="D558" s="148" t="s">
        <v>21</v>
      </c>
      <c r="E558" s="152" t="s">
        <v>22</v>
      </c>
      <c r="F558" s="150">
        <v>11051.8</v>
      </c>
      <c r="G558" s="150">
        <v>11031.2</v>
      </c>
      <c r="H558" s="151">
        <f t="shared" si="50"/>
        <v>0.9981360502361608</v>
      </c>
    </row>
    <row r="559" spans="1:8" ht="18.75">
      <c r="A559" s="169"/>
      <c r="B559" s="142"/>
      <c r="C559" s="148" t="s">
        <v>23</v>
      </c>
      <c r="D559" s="148"/>
      <c r="E559" s="149" t="s">
        <v>510</v>
      </c>
      <c r="F559" s="150">
        <f>F560</f>
        <v>100</v>
      </c>
      <c r="G559" s="150">
        <f>G560</f>
        <v>100</v>
      </c>
      <c r="H559" s="151">
        <f t="shared" si="50"/>
        <v>1</v>
      </c>
    </row>
    <row r="560" spans="1:8" ht="18.75">
      <c r="A560" s="173"/>
      <c r="B560" s="148"/>
      <c r="C560" s="148"/>
      <c r="D560" s="148" t="s">
        <v>21</v>
      </c>
      <c r="E560" s="152" t="s">
        <v>22</v>
      </c>
      <c r="F560" s="150">
        <v>100</v>
      </c>
      <c r="G560" s="150">
        <v>100</v>
      </c>
      <c r="H560" s="151">
        <f t="shared" si="50"/>
        <v>1</v>
      </c>
    </row>
    <row r="561" spans="1:8" ht="18.75">
      <c r="A561" s="169"/>
      <c r="B561" s="142"/>
      <c r="C561" s="148" t="s">
        <v>438</v>
      </c>
      <c r="D561" s="148"/>
      <c r="E561" s="149" t="s">
        <v>936</v>
      </c>
      <c r="F561" s="150">
        <f>F562</f>
        <v>250</v>
      </c>
      <c r="G561" s="150">
        <f>G562</f>
        <v>250</v>
      </c>
      <c r="H561" s="151">
        <f t="shared" si="50"/>
        <v>1</v>
      </c>
    </row>
    <row r="562" spans="1:8" ht="18.75">
      <c r="A562" s="173"/>
      <c r="B562" s="148"/>
      <c r="C562" s="148"/>
      <c r="D562" s="148" t="s">
        <v>21</v>
      </c>
      <c r="E562" s="152" t="s">
        <v>22</v>
      </c>
      <c r="F562" s="150">
        <v>250</v>
      </c>
      <c r="G562" s="150">
        <v>250</v>
      </c>
      <c r="H562" s="151">
        <f t="shared" si="50"/>
        <v>1</v>
      </c>
    </row>
    <row r="563" spans="1:8" ht="18.75">
      <c r="A563" s="173"/>
      <c r="B563" s="148"/>
      <c r="C563" s="148" t="s">
        <v>24</v>
      </c>
      <c r="D563" s="148"/>
      <c r="E563" s="152" t="s">
        <v>937</v>
      </c>
      <c r="F563" s="150">
        <f>F564</f>
        <v>5850.6</v>
      </c>
      <c r="G563" s="150">
        <f>G564</f>
        <v>5818.3</v>
      </c>
      <c r="H563" s="151">
        <f t="shared" si="50"/>
        <v>0.9944791987146617</v>
      </c>
    </row>
    <row r="564" spans="1:8" ht="18.75">
      <c r="A564" s="173"/>
      <c r="B564" s="148"/>
      <c r="C564" s="148"/>
      <c r="D564" s="148" t="s">
        <v>21</v>
      </c>
      <c r="E564" s="152" t="s">
        <v>22</v>
      </c>
      <c r="F564" s="150">
        <v>5850.6</v>
      </c>
      <c r="G564" s="150">
        <v>5818.3</v>
      </c>
      <c r="H564" s="151">
        <f t="shared" si="50"/>
        <v>0.9944791987146617</v>
      </c>
    </row>
    <row r="565" spans="1:8" ht="37.5">
      <c r="A565" s="173"/>
      <c r="B565" s="148"/>
      <c r="C565" s="142" t="s">
        <v>29</v>
      </c>
      <c r="D565" s="142"/>
      <c r="E565" s="215" t="s">
        <v>938</v>
      </c>
      <c r="F565" s="145">
        <f>F566</f>
        <v>2.2</v>
      </c>
      <c r="G565" s="145">
        <f>G566</f>
        <v>2.2</v>
      </c>
      <c r="H565" s="151">
        <f t="shared" si="50"/>
        <v>1</v>
      </c>
    </row>
    <row r="566" spans="1:8" ht="18.75">
      <c r="A566" s="173"/>
      <c r="B566" s="148"/>
      <c r="C566" s="148" t="s">
        <v>34</v>
      </c>
      <c r="D566" s="148"/>
      <c r="E566" s="152" t="s">
        <v>35</v>
      </c>
      <c r="F566" s="150">
        <f>F567</f>
        <v>2.2</v>
      </c>
      <c r="G566" s="150">
        <f>G567</f>
        <v>2.2</v>
      </c>
      <c r="H566" s="151">
        <f t="shared" si="50"/>
        <v>1</v>
      </c>
    </row>
    <row r="567" spans="1:8" ht="18.75">
      <c r="A567" s="173"/>
      <c r="B567" s="148"/>
      <c r="C567" s="148"/>
      <c r="D567" s="148" t="s">
        <v>21</v>
      </c>
      <c r="E567" s="152" t="s">
        <v>22</v>
      </c>
      <c r="F567" s="150">
        <v>2.2</v>
      </c>
      <c r="G567" s="150">
        <v>2.2</v>
      </c>
      <c r="H567" s="151">
        <f t="shared" si="50"/>
        <v>1</v>
      </c>
    </row>
    <row r="568" spans="1:8" ht="37.5">
      <c r="A568" s="169"/>
      <c r="B568" s="142"/>
      <c r="C568" s="142" t="s">
        <v>39</v>
      </c>
      <c r="D568" s="142" t="s">
        <v>847</v>
      </c>
      <c r="E568" s="147" t="s">
        <v>572</v>
      </c>
      <c r="F568" s="145">
        <f>F569+F576</f>
        <v>493011</v>
      </c>
      <c r="G568" s="145">
        <f>G569+G576</f>
        <v>492954.6</v>
      </c>
      <c r="H568" s="146">
        <f t="shared" si="50"/>
        <v>0.9998856009297966</v>
      </c>
    </row>
    <row r="569" spans="1:8" ht="37.5">
      <c r="A569" s="169"/>
      <c r="B569" s="142"/>
      <c r="C569" s="142" t="s">
        <v>41</v>
      </c>
      <c r="D569" s="142"/>
      <c r="E569" s="147" t="s">
        <v>42</v>
      </c>
      <c r="F569" s="201">
        <f>F570+F572+F574</f>
        <v>484570.3</v>
      </c>
      <c r="G569" s="145">
        <f>G570+G572+G574</f>
        <v>484570.3</v>
      </c>
      <c r="H569" s="146">
        <f t="shared" si="50"/>
        <v>1</v>
      </c>
    </row>
    <row r="570" spans="1:8" ht="18.75">
      <c r="A570" s="169"/>
      <c r="B570" s="142"/>
      <c r="C570" s="148" t="s">
        <v>43</v>
      </c>
      <c r="D570" s="148" t="s">
        <v>847</v>
      </c>
      <c r="E570" s="149" t="s">
        <v>939</v>
      </c>
      <c r="F570" s="155">
        <f>F571</f>
        <v>107769.9</v>
      </c>
      <c r="G570" s="150">
        <f>G571</f>
        <v>107769.9</v>
      </c>
      <c r="H570" s="151">
        <f t="shared" si="50"/>
        <v>1</v>
      </c>
    </row>
    <row r="571" spans="1:8" ht="18.75">
      <c r="A571" s="173"/>
      <c r="B571" s="148"/>
      <c r="C571" s="148"/>
      <c r="D571" s="148" t="s">
        <v>21</v>
      </c>
      <c r="E571" s="152" t="s">
        <v>22</v>
      </c>
      <c r="F571" s="155">
        <v>107769.9</v>
      </c>
      <c r="G571" s="150">
        <v>107769.9</v>
      </c>
      <c r="H571" s="151">
        <f t="shared" si="50"/>
        <v>1</v>
      </c>
    </row>
    <row r="572" spans="1:8" ht="37.5">
      <c r="A572" s="173"/>
      <c r="B572" s="148"/>
      <c r="C572" s="185" t="s">
        <v>358</v>
      </c>
      <c r="D572" s="248"/>
      <c r="E572" s="180" t="s">
        <v>56</v>
      </c>
      <c r="F572" s="202">
        <f>F573</f>
        <v>356173.6</v>
      </c>
      <c r="G572" s="202">
        <f>G573</f>
        <v>356173.6</v>
      </c>
      <c r="H572" s="187">
        <f t="shared" si="50"/>
        <v>1</v>
      </c>
    </row>
    <row r="573" spans="1:8" ht="18.75">
      <c r="A573" s="173"/>
      <c r="B573" s="148"/>
      <c r="C573" s="185"/>
      <c r="D573" s="178" t="s">
        <v>21</v>
      </c>
      <c r="E573" s="180" t="s">
        <v>22</v>
      </c>
      <c r="F573" s="181">
        <v>356173.6</v>
      </c>
      <c r="G573" s="202">
        <v>356173.6</v>
      </c>
      <c r="H573" s="187">
        <f t="shared" si="50"/>
        <v>1</v>
      </c>
    </row>
    <row r="574" spans="1:8" ht="37.5">
      <c r="A574" s="173"/>
      <c r="B574" s="148"/>
      <c r="C574" s="185" t="s">
        <v>359</v>
      </c>
      <c r="D574" s="178"/>
      <c r="E574" s="180" t="s">
        <v>57</v>
      </c>
      <c r="F574" s="181">
        <f>F575</f>
        <v>20626.8</v>
      </c>
      <c r="G574" s="202">
        <f>G575</f>
        <v>20626.8</v>
      </c>
      <c r="H574" s="187">
        <f t="shared" si="50"/>
        <v>1</v>
      </c>
    </row>
    <row r="575" spans="1:8" ht="18.75">
      <c r="A575" s="173"/>
      <c r="B575" s="148"/>
      <c r="C575" s="185"/>
      <c r="D575" s="178" t="s">
        <v>21</v>
      </c>
      <c r="E575" s="180" t="s">
        <v>22</v>
      </c>
      <c r="F575" s="181">
        <v>20626.8</v>
      </c>
      <c r="G575" s="202">
        <v>20626.8</v>
      </c>
      <c r="H575" s="187">
        <f t="shared" si="50"/>
        <v>1</v>
      </c>
    </row>
    <row r="576" spans="1:8" ht="18.75">
      <c r="A576" s="173"/>
      <c r="B576" s="148"/>
      <c r="C576" s="143" t="s">
        <v>59</v>
      </c>
      <c r="D576" s="249"/>
      <c r="E576" s="224" t="s">
        <v>60</v>
      </c>
      <c r="F576" s="145">
        <f>F577+F580</f>
        <v>8440.699999999999</v>
      </c>
      <c r="G576" s="201">
        <f>G577+G580</f>
        <v>8384.3</v>
      </c>
      <c r="H576" s="146">
        <f t="shared" si="50"/>
        <v>0.9933180897318943</v>
      </c>
    </row>
    <row r="577" spans="1:8" ht="37.5">
      <c r="A577" s="173"/>
      <c r="B577" s="148"/>
      <c r="C577" s="185" t="s">
        <v>473</v>
      </c>
      <c r="D577" s="248"/>
      <c r="E577" s="250" t="s">
        <v>940</v>
      </c>
      <c r="F577" s="181">
        <f>F578+F579</f>
        <v>3628.2999999999997</v>
      </c>
      <c r="G577" s="181">
        <f>G578+G579</f>
        <v>3579.1</v>
      </c>
      <c r="H577" s="187">
        <f t="shared" si="50"/>
        <v>0.9864399305459858</v>
      </c>
    </row>
    <row r="578" spans="1:8" ht="18.75">
      <c r="A578" s="173"/>
      <c r="B578" s="148"/>
      <c r="C578" s="248"/>
      <c r="D578" s="179" t="s">
        <v>32</v>
      </c>
      <c r="E578" s="180" t="s">
        <v>33</v>
      </c>
      <c r="F578" s="181">
        <v>415.6</v>
      </c>
      <c r="G578" s="202">
        <v>374</v>
      </c>
      <c r="H578" s="187">
        <f t="shared" si="50"/>
        <v>0.8999037536092396</v>
      </c>
    </row>
    <row r="579" spans="1:8" ht="18.75">
      <c r="A579" s="173"/>
      <c r="B579" s="148"/>
      <c r="C579" s="185"/>
      <c r="D579" s="179" t="s">
        <v>21</v>
      </c>
      <c r="E579" s="180" t="s">
        <v>22</v>
      </c>
      <c r="F579" s="202">
        <v>3212.7</v>
      </c>
      <c r="G579" s="202">
        <v>3205.1</v>
      </c>
      <c r="H579" s="187">
        <f t="shared" si="50"/>
        <v>0.9976343885205591</v>
      </c>
    </row>
    <row r="580" spans="1:8" ht="18.75">
      <c r="A580" s="173"/>
      <c r="B580" s="148"/>
      <c r="C580" s="178" t="s">
        <v>474</v>
      </c>
      <c r="D580" s="251"/>
      <c r="E580" s="180" t="s">
        <v>70</v>
      </c>
      <c r="F580" s="181">
        <f>F581</f>
        <v>4812.4</v>
      </c>
      <c r="G580" s="202">
        <f>G581</f>
        <v>4805.2</v>
      </c>
      <c r="H580" s="187">
        <f t="shared" si="50"/>
        <v>0.998503865015377</v>
      </c>
    </row>
    <row r="581" spans="1:8" ht="18.75">
      <c r="A581" s="173"/>
      <c r="B581" s="148"/>
      <c r="C581" s="185"/>
      <c r="D581" s="179" t="s">
        <v>21</v>
      </c>
      <c r="E581" s="180" t="s">
        <v>22</v>
      </c>
      <c r="F581" s="202">
        <v>4812.4</v>
      </c>
      <c r="G581" s="181">
        <v>4805.2</v>
      </c>
      <c r="H581" s="187">
        <f t="shared" si="50"/>
        <v>0.998503865015377</v>
      </c>
    </row>
    <row r="582" spans="1:8" ht="37.5">
      <c r="A582" s="169"/>
      <c r="B582" s="142"/>
      <c r="C582" s="142" t="s">
        <v>111</v>
      </c>
      <c r="D582" s="142"/>
      <c r="E582" s="147" t="s">
        <v>854</v>
      </c>
      <c r="F582" s="145">
        <f aca="true" t="shared" si="52" ref="F582:G589">F583</f>
        <v>2844.8</v>
      </c>
      <c r="G582" s="201">
        <f t="shared" si="52"/>
        <v>2844.5</v>
      </c>
      <c r="H582" s="146">
        <f t="shared" si="50"/>
        <v>0.9998945444319459</v>
      </c>
    </row>
    <row r="583" spans="1:8" ht="18.75">
      <c r="A583" s="169"/>
      <c r="B583" s="142"/>
      <c r="C583" s="142" t="s">
        <v>112</v>
      </c>
      <c r="D583" s="142"/>
      <c r="E583" s="147" t="s">
        <v>395</v>
      </c>
      <c r="F583" s="145">
        <f t="shared" si="52"/>
        <v>2844.8</v>
      </c>
      <c r="G583" s="201">
        <f t="shared" si="52"/>
        <v>2844.5</v>
      </c>
      <c r="H583" s="146">
        <f t="shared" si="50"/>
        <v>0.9998945444319459</v>
      </c>
    </row>
    <row r="584" spans="1:8" ht="18.75">
      <c r="A584" s="169"/>
      <c r="B584" s="142"/>
      <c r="C584" s="142" t="s">
        <v>486</v>
      </c>
      <c r="D584" s="142"/>
      <c r="E584" s="147" t="s">
        <v>512</v>
      </c>
      <c r="F584" s="145">
        <f>F585+F589+F587</f>
        <v>2844.8</v>
      </c>
      <c r="G584" s="201">
        <f>G585+G589+G587</f>
        <v>2844.5</v>
      </c>
      <c r="H584" s="146">
        <f t="shared" si="50"/>
        <v>0.9998945444319459</v>
      </c>
    </row>
    <row r="585" spans="1:8" ht="18.75">
      <c r="A585" s="169"/>
      <c r="B585" s="142"/>
      <c r="C585" s="148" t="s">
        <v>485</v>
      </c>
      <c r="D585" s="142"/>
      <c r="E585" s="149" t="s">
        <v>484</v>
      </c>
      <c r="F585" s="150">
        <f>F586</f>
        <v>491.5</v>
      </c>
      <c r="G585" s="155">
        <f>G586</f>
        <v>491.5</v>
      </c>
      <c r="H585" s="151">
        <f t="shared" si="50"/>
        <v>1</v>
      </c>
    </row>
    <row r="586" spans="1:8" ht="18.75">
      <c r="A586" s="169"/>
      <c r="B586" s="142"/>
      <c r="C586" s="142"/>
      <c r="D586" s="148" t="s">
        <v>21</v>
      </c>
      <c r="E586" s="152" t="s">
        <v>22</v>
      </c>
      <c r="F586" s="150">
        <v>491.5</v>
      </c>
      <c r="G586" s="155">
        <v>491.5</v>
      </c>
      <c r="H586" s="151">
        <f t="shared" si="50"/>
        <v>1</v>
      </c>
    </row>
    <row r="587" spans="1:8" ht="18.75">
      <c r="A587" s="169"/>
      <c r="B587" s="142"/>
      <c r="C587" s="192" t="s">
        <v>506</v>
      </c>
      <c r="D587" s="192" t="s">
        <v>847</v>
      </c>
      <c r="E587" s="189" t="s">
        <v>505</v>
      </c>
      <c r="F587" s="150">
        <f t="shared" si="52"/>
        <v>80.9</v>
      </c>
      <c r="G587" s="155">
        <f t="shared" si="52"/>
        <v>80.9</v>
      </c>
      <c r="H587" s="151">
        <f t="shared" si="50"/>
        <v>1</v>
      </c>
    </row>
    <row r="588" spans="1:8" ht="18.75">
      <c r="A588" s="169"/>
      <c r="B588" s="142"/>
      <c r="C588" s="207"/>
      <c r="D588" s="192" t="s">
        <v>21</v>
      </c>
      <c r="E588" s="191" t="s">
        <v>22</v>
      </c>
      <c r="F588" s="150">
        <v>80.9</v>
      </c>
      <c r="G588" s="155">
        <v>80.9</v>
      </c>
      <c r="H588" s="151">
        <f t="shared" si="50"/>
        <v>1</v>
      </c>
    </row>
    <row r="589" spans="1:8" ht="18.75">
      <c r="A589" s="207"/>
      <c r="B589" s="142"/>
      <c r="C589" s="148" t="s">
        <v>941</v>
      </c>
      <c r="D589" s="148" t="s">
        <v>847</v>
      </c>
      <c r="E589" s="149" t="s">
        <v>942</v>
      </c>
      <c r="F589" s="150">
        <f t="shared" si="52"/>
        <v>2272.4</v>
      </c>
      <c r="G589" s="155">
        <f t="shared" si="52"/>
        <v>2272.1</v>
      </c>
      <c r="H589" s="151">
        <f t="shared" si="50"/>
        <v>0.9998679809892623</v>
      </c>
    </row>
    <row r="590" spans="1:8" ht="18.75">
      <c r="A590" s="192"/>
      <c r="B590" s="148"/>
      <c r="C590" s="148"/>
      <c r="D590" s="148" t="s">
        <v>21</v>
      </c>
      <c r="E590" s="152" t="s">
        <v>22</v>
      </c>
      <c r="F590" s="150">
        <v>2272.4</v>
      </c>
      <c r="G590" s="155">
        <v>2272.1</v>
      </c>
      <c r="H590" s="151">
        <f t="shared" si="50"/>
        <v>0.9998679809892623</v>
      </c>
    </row>
    <row r="591" spans="1:8" ht="18.75">
      <c r="A591" s="192"/>
      <c r="B591" s="143" t="s">
        <v>418</v>
      </c>
      <c r="C591" s="143"/>
      <c r="D591" s="143"/>
      <c r="E591" s="144" t="s">
        <v>419</v>
      </c>
      <c r="F591" s="145">
        <f>F592+F633+F645</f>
        <v>490983.30000000005</v>
      </c>
      <c r="G591" s="201">
        <f>G592+G633+G645</f>
        <v>490535.10000000003</v>
      </c>
      <c r="H591" s="146">
        <f t="shared" si="50"/>
        <v>0.9990871379943065</v>
      </c>
    </row>
    <row r="592" spans="1:8" ht="18.75">
      <c r="A592" s="142"/>
      <c r="B592" s="142"/>
      <c r="C592" s="142" t="s">
        <v>16</v>
      </c>
      <c r="D592" s="142" t="s">
        <v>847</v>
      </c>
      <c r="E592" s="147" t="s">
        <v>17</v>
      </c>
      <c r="F592" s="145">
        <f>F593+F612</f>
        <v>484850.4</v>
      </c>
      <c r="G592" s="201">
        <f>G593+G612</f>
        <v>484402.80000000005</v>
      </c>
      <c r="H592" s="146">
        <f aca="true" t="shared" si="53" ref="H592:H657">G592/F592</f>
        <v>0.9990768286465269</v>
      </c>
    </row>
    <row r="593" spans="1:8" ht="18.75">
      <c r="A593" s="169"/>
      <c r="B593" s="142"/>
      <c r="C593" s="142" t="s">
        <v>18</v>
      </c>
      <c r="D593" s="142" t="s">
        <v>847</v>
      </c>
      <c r="E593" s="147" t="s">
        <v>19</v>
      </c>
      <c r="F593" s="145">
        <f>F594+F605</f>
        <v>18705.600000000002</v>
      </c>
      <c r="G593" s="201">
        <f>G594+G605</f>
        <v>18558.399999999998</v>
      </c>
      <c r="H593" s="146">
        <f t="shared" si="53"/>
        <v>0.9921306988281582</v>
      </c>
    </row>
    <row r="594" spans="1:8" ht="18.75">
      <c r="A594" s="169"/>
      <c r="B594" s="142"/>
      <c r="C594" s="142" t="s">
        <v>20</v>
      </c>
      <c r="D594" s="142"/>
      <c r="E594" s="147" t="s">
        <v>893</v>
      </c>
      <c r="F594" s="145">
        <f>F595+F597+F599+F601+F603</f>
        <v>17855.800000000003</v>
      </c>
      <c r="G594" s="201">
        <f>G595+G597+G599+G601+G603</f>
        <v>17708.6</v>
      </c>
      <c r="H594" s="146">
        <f t="shared" si="53"/>
        <v>0.9917561800647406</v>
      </c>
    </row>
    <row r="595" spans="1:8" ht="18.75">
      <c r="A595" s="169"/>
      <c r="B595" s="142"/>
      <c r="C595" s="148" t="s">
        <v>23</v>
      </c>
      <c r="D595" s="148" t="s">
        <v>847</v>
      </c>
      <c r="E595" s="149" t="s">
        <v>510</v>
      </c>
      <c r="F595" s="150">
        <f>F596</f>
        <v>350</v>
      </c>
      <c r="G595" s="155">
        <f>G596</f>
        <v>350</v>
      </c>
      <c r="H595" s="151">
        <f t="shared" si="53"/>
        <v>1</v>
      </c>
    </row>
    <row r="596" spans="1:8" ht="18.75">
      <c r="A596" s="173"/>
      <c r="B596" s="148"/>
      <c r="C596" s="148"/>
      <c r="D596" s="148" t="s">
        <v>21</v>
      </c>
      <c r="E596" s="152" t="s">
        <v>22</v>
      </c>
      <c r="F596" s="150">
        <v>350</v>
      </c>
      <c r="G596" s="155">
        <v>350</v>
      </c>
      <c r="H596" s="151">
        <f t="shared" si="53"/>
        <v>1</v>
      </c>
    </row>
    <row r="597" spans="1:8" ht="18.75">
      <c r="A597" s="169"/>
      <c r="B597" s="142"/>
      <c r="C597" s="148" t="s">
        <v>438</v>
      </c>
      <c r="D597" s="148"/>
      <c r="E597" s="149" t="s">
        <v>936</v>
      </c>
      <c r="F597" s="150">
        <f>F598</f>
        <v>200</v>
      </c>
      <c r="G597" s="155">
        <f>G598</f>
        <v>200</v>
      </c>
      <c r="H597" s="151">
        <f t="shared" si="53"/>
        <v>1</v>
      </c>
    </row>
    <row r="598" spans="1:8" ht="18.75">
      <c r="A598" s="173"/>
      <c r="B598" s="148"/>
      <c r="C598" s="148"/>
      <c r="D598" s="148" t="s">
        <v>21</v>
      </c>
      <c r="E598" s="152" t="s">
        <v>22</v>
      </c>
      <c r="F598" s="150">
        <v>200</v>
      </c>
      <c r="G598" s="155">
        <v>200</v>
      </c>
      <c r="H598" s="151">
        <f t="shared" si="53"/>
        <v>1</v>
      </c>
    </row>
    <row r="599" spans="1:8" ht="18.75">
      <c r="A599" s="169"/>
      <c r="B599" s="142"/>
      <c r="C599" s="148" t="s">
        <v>25</v>
      </c>
      <c r="D599" s="148" t="s">
        <v>847</v>
      </c>
      <c r="E599" s="149" t="s">
        <v>467</v>
      </c>
      <c r="F599" s="150">
        <f>F600</f>
        <v>8415.2</v>
      </c>
      <c r="G599" s="155">
        <f>G600</f>
        <v>8414.1</v>
      </c>
      <c r="H599" s="151">
        <f t="shared" si="53"/>
        <v>0.9998692841524859</v>
      </c>
    </row>
    <row r="600" spans="1:8" ht="18.75">
      <c r="A600" s="173"/>
      <c r="B600" s="148"/>
      <c r="C600" s="148"/>
      <c r="D600" s="148" t="s">
        <v>21</v>
      </c>
      <c r="E600" s="152" t="s">
        <v>22</v>
      </c>
      <c r="F600" s="150">
        <v>8415.2</v>
      </c>
      <c r="G600" s="155">
        <v>8414.1</v>
      </c>
      <c r="H600" s="151">
        <f t="shared" si="53"/>
        <v>0.9998692841524859</v>
      </c>
    </row>
    <row r="601" spans="1:8" ht="18.75">
      <c r="A601" s="173"/>
      <c r="B601" s="148"/>
      <c r="C601" s="148" t="s">
        <v>508</v>
      </c>
      <c r="D601" s="148"/>
      <c r="E601" s="152" t="s">
        <v>507</v>
      </c>
      <c r="F601" s="150">
        <f>F602</f>
        <v>2343</v>
      </c>
      <c r="G601" s="155">
        <f>G602</f>
        <v>2343</v>
      </c>
      <c r="H601" s="151">
        <f t="shared" si="53"/>
        <v>1</v>
      </c>
    </row>
    <row r="602" spans="1:8" ht="18.75">
      <c r="A602" s="173"/>
      <c r="B602" s="148"/>
      <c r="C602" s="148"/>
      <c r="D602" s="148" t="s">
        <v>21</v>
      </c>
      <c r="E602" s="152" t="s">
        <v>22</v>
      </c>
      <c r="F602" s="155">
        <v>2343</v>
      </c>
      <c r="G602" s="155">
        <v>2343</v>
      </c>
      <c r="H602" s="151">
        <f t="shared" si="53"/>
        <v>1</v>
      </c>
    </row>
    <row r="603" spans="1:8" ht="37.5">
      <c r="A603" s="173"/>
      <c r="B603" s="148"/>
      <c r="C603" s="179" t="s">
        <v>1061</v>
      </c>
      <c r="D603" s="178"/>
      <c r="E603" s="180" t="s">
        <v>943</v>
      </c>
      <c r="F603" s="202">
        <f>F604</f>
        <v>6547.6</v>
      </c>
      <c r="G603" s="202">
        <f>G604</f>
        <v>6401.5</v>
      </c>
      <c r="H603" s="187">
        <f t="shared" si="53"/>
        <v>0.9776864805424887</v>
      </c>
    </row>
    <row r="604" spans="1:8" ht="18.75">
      <c r="A604" s="173"/>
      <c r="B604" s="148"/>
      <c r="C604" s="178"/>
      <c r="D604" s="178" t="s">
        <v>21</v>
      </c>
      <c r="E604" s="183" t="s">
        <v>22</v>
      </c>
      <c r="F604" s="181">
        <v>6547.6</v>
      </c>
      <c r="G604" s="181">
        <v>6401.5</v>
      </c>
      <c r="H604" s="187">
        <f t="shared" si="53"/>
        <v>0.9776864805424887</v>
      </c>
    </row>
    <row r="605" spans="1:8" ht="37.5">
      <c r="A605" s="169"/>
      <c r="B605" s="142"/>
      <c r="C605" s="142" t="s">
        <v>29</v>
      </c>
      <c r="D605" s="142"/>
      <c r="E605" s="147" t="s">
        <v>938</v>
      </c>
      <c r="F605" s="145">
        <f>F606+F608+F610</f>
        <v>849.8</v>
      </c>
      <c r="G605" s="145">
        <f>G606+G608+G610</f>
        <v>849.8</v>
      </c>
      <c r="H605" s="146">
        <f t="shared" si="53"/>
        <v>1</v>
      </c>
    </row>
    <row r="606" spans="1:8" ht="18.75">
      <c r="A606" s="169"/>
      <c r="B606" s="142"/>
      <c r="C606" s="148" t="s">
        <v>30</v>
      </c>
      <c r="D606" s="148"/>
      <c r="E606" s="149" t="s">
        <v>31</v>
      </c>
      <c r="F606" s="150">
        <f>F607</f>
        <v>137.2</v>
      </c>
      <c r="G606" s="150">
        <f>G607</f>
        <v>137.2</v>
      </c>
      <c r="H606" s="151">
        <f t="shared" si="53"/>
        <v>1</v>
      </c>
    </row>
    <row r="607" spans="1:8" ht="18.75">
      <c r="A607" s="169"/>
      <c r="B607" s="142"/>
      <c r="C607" s="142"/>
      <c r="D607" s="148" t="s">
        <v>21</v>
      </c>
      <c r="E607" s="152" t="s">
        <v>22</v>
      </c>
      <c r="F607" s="150">
        <v>137.2</v>
      </c>
      <c r="G607" s="150">
        <v>137.2</v>
      </c>
      <c r="H607" s="151">
        <f t="shared" si="53"/>
        <v>1</v>
      </c>
    </row>
    <row r="608" spans="1:8" ht="18.75">
      <c r="A608" s="169"/>
      <c r="B608" s="142"/>
      <c r="C608" s="148" t="s">
        <v>34</v>
      </c>
      <c r="D608" s="148"/>
      <c r="E608" s="152" t="s">
        <v>35</v>
      </c>
      <c r="F608" s="150">
        <f>F609</f>
        <v>12.6</v>
      </c>
      <c r="G608" s="150">
        <f>G609</f>
        <v>12.6</v>
      </c>
      <c r="H608" s="151">
        <f t="shared" si="53"/>
        <v>1</v>
      </c>
    </row>
    <row r="609" spans="1:8" ht="18.75">
      <c r="A609" s="169"/>
      <c r="B609" s="142"/>
      <c r="C609" s="142"/>
      <c r="D609" s="148" t="s">
        <v>21</v>
      </c>
      <c r="E609" s="152" t="s">
        <v>22</v>
      </c>
      <c r="F609" s="150">
        <v>12.6</v>
      </c>
      <c r="G609" s="150">
        <v>12.6</v>
      </c>
      <c r="H609" s="151">
        <f t="shared" si="53"/>
        <v>1</v>
      </c>
    </row>
    <row r="610" spans="1:8" ht="18.75">
      <c r="A610" s="169"/>
      <c r="B610" s="142"/>
      <c r="C610" s="148" t="s">
        <v>36</v>
      </c>
      <c r="D610" s="148" t="s">
        <v>847</v>
      </c>
      <c r="E610" s="149" t="s">
        <v>944</v>
      </c>
      <c r="F610" s="150">
        <f>F611</f>
        <v>700</v>
      </c>
      <c r="G610" s="150">
        <f>G611</f>
        <v>700</v>
      </c>
      <c r="H610" s="151">
        <f t="shared" si="53"/>
        <v>1</v>
      </c>
    </row>
    <row r="611" spans="1:8" ht="18.75">
      <c r="A611" s="173"/>
      <c r="B611" s="148"/>
      <c r="C611" s="148"/>
      <c r="D611" s="148" t="s">
        <v>21</v>
      </c>
      <c r="E611" s="152" t="s">
        <v>22</v>
      </c>
      <c r="F611" s="150">
        <v>700</v>
      </c>
      <c r="G611" s="150">
        <v>700</v>
      </c>
      <c r="H611" s="151">
        <f t="shared" si="53"/>
        <v>1</v>
      </c>
    </row>
    <row r="612" spans="1:8" ht="37.5">
      <c r="A612" s="169"/>
      <c r="B612" s="142"/>
      <c r="C612" s="142" t="s">
        <v>39</v>
      </c>
      <c r="D612" s="142" t="s">
        <v>847</v>
      </c>
      <c r="E612" s="147" t="s">
        <v>572</v>
      </c>
      <c r="F612" s="145">
        <f>F613+F624</f>
        <v>466144.80000000005</v>
      </c>
      <c r="G612" s="145">
        <f>G613+G624</f>
        <v>465844.4</v>
      </c>
      <c r="H612" s="146">
        <f t="shared" si="53"/>
        <v>0.9993555650518894</v>
      </c>
    </row>
    <row r="613" spans="1:8" ht="37.5">
      <c r="A613" s="169"/>
      <c r="B613" s="142"/>
      <c r="C613" s="142" t="s">
        <v>41</v>
      </c>
      <c r="D613" s="142"/>
      <c r="E613" s="147" t="s">
        <v>42</v>
      </c>
      <c r="F613" s="145">
        <f>F614++F618+F620+F622+F616</f>
        <v>436823.9</v>
      </c>
      <c r="G613" s="145">
        <f>G614++G618+G620+G622+G616</f>
        <v>436610.80000000005</v>
      </c>
      <c r="H613" s="146">
        <f t="shared" si="53"/>
        <v>0.9995121603923229</v>
      </c>
    </row>
    <row r="614" spans="1:8" ht="18.75">
      <c r="A614" s="169"/>
      <c r="B614" s="142"/>
      <c r="C614" s="148" t="s">
        <v>48</v>
      </c>
      <c r="D614" s="148" t="s">
        <v>847</v>
      </c>
      <c r="E614" s="149" t="s">
        <v>49</v>
      </c>
      <c r="F614" s="150">
        <f>F615</f>
        <v>61949.8</v>
      </c>
      <c r="G614" s="150">
        <f>G615</f>
        <v>61949.8</v>
      </c>
      <c r="H614" s="151">
        <f t="shared" si="53"/>
        <v>1</v>
      </c>
    </row>
    <row r="615" spans="1:8" ht="18.75">
      <c r="A615" s="173"/>
      <c r="B615" s="148"/>
      <c r="C615" s="148"/>
      <c r="D615" s="148" t="s">
        <v>21</v>
      </c>
      <c r="E615" s="152" t="s">
        <v>22</v>
      </c>
      <c r="F615" s="150">
        <v>61949.8</v>
      </c>
      <c r="G615" s="155">
        <v>61949.8</v>
      </c>
      <c r="H615" s="151">
        <f t="shared" si="53"/>
        <v>1</v>
      </c>
    </row>
    <row r="616" spans="1:8" ht="18.75">
      <c r="A616" s="173"/>
      <c r="B616" s="148"/>
      <c r="C616" s="192" t="s">
        <v>945</v>
      </c>
      <c r="D616" s="192"/>
      <c r="E616" s="191" t="s">
        <v>946</v>
      </c>
      <c r="F616" s="150">
        <f>F617</f>
        <v>2038.7</v>
      </c>
      <c r="G616" s="155">
        <f>G617</f>
        <v>1840.4</v>
      </c>
      <c r="H616" s="151">
        <f t="shared" si="53"/>
        <v>0.9027321332221514</v>
      </c>
    </row>
    <row r="617" spans="1:8" ht="18.75">
      <c r="A617" s="173"/>
      <c r="B617" s="148"/>
      <c r="C617" s="192"/>
      <c r="D617" s="192" t="s">
        <v>21</v>
      </c>
      <c r="E617" s="191" t="s">
        <v>22</v>
      </c>
      <c r="F617" s="150">
        <v>2038.7</v>
      </c>
      <c r="G617" s="155">
        <v>1840.4</v>
      </c>
      <c r="H617" s="151">
        <f t="shared" si="53"/>
        <v>0.9027321332221514</v>
      </c>
    </row>
    <row r="618" spans="1:8" ht="37.5">
      <c r="A618" s="169"/>
      <c r="B618" s="142"/>
      <c r="C618" s="148" t="s">
        <v>50</v>
      </c>
      <c r="D618" s="148"/>
      <c r="E618" s="149" t="s">
        <v>51</v>
      </c>
      <c r="F618" s="150">
        <f>F619</f>
        <v>912.1</v>
      </c>
      <c r="G618" s="155">
        <f>G619</f>
        <v>912.1</v>
      </c>
      <c r="H618" s="151">
        <f t="shared" si="53"/>
        <v>1</v>
      </c>
    </row>
    <row r="619" spans="1:8" ht="18.75">
      <c r="A619" s="192"/>
      <c r="B619" s="148"/>
      <c r="C619" s="148"/>
      <c r="D619" s="148" t="s">
        <v>21</v>
      </c>
      <c r="E619" s="152" t="s">
        <v>22</v>
      </c>
      <c r="F619" s="150">
        <v>912.1</v>
      </c>
      <c r="G619" s="155">
        <v>912.1</v>
      </c>
      <c r="H619" s="151">
        <f t="shared" si="53"/>
        <v>1</v>
      </c>
    </row>
    <row r="620" spans="1:8" ht="37.5">
      <c r="A620" s="192"/>
      <c r="B620" s="148"/>
      <c r="C620" s="194" t="s">
        <v>359</v>
      </c>
      <c r="D620" s="194"/>
      <c r="E620" s="250" t="s">
        <v>57</v>
      </c>
      <c r="F620" s="181">
        <f>F621</f>
        <v>364336.2</v>
      </c>
      <c r="G620" s="202">
        <f>G621</f>
        <v>364321.4</v>
      </c>
      <c r="H620" s="187">
        <f t="shared" si="53"/>
        <v>0.9999593781787262</v>
      </c>
    </row>
    <row r="621" spans="1:8" ht="18.75">
      <c r="A621" s="192"/>
      <c r="B621" s="148"/>
      <c r="C621" s="194"/>
      <c r="D621" s="179" t="s">
        <v>21</v>
      </c>
      <c r="E621" s="180" t="s">
        <v>22</v>
      </c>
      <c r="F621" s="181">
        <v>364336.2</v>
      </c>
      <c r="G621" s="202">
        <v>364321.4</v>
      </c>
      <c r="H621" s="187">
        <f t="shared" si="53"/>
        <v>0.9999593781787262</v>
      </c>
    </row>
    <row r="622" spans="1:8" ht="56.25">
      <c r="A622" s="192"/>
      <c r="B622" s="148"/>
      <c r="C622" s="194" t="s">
        <v>1063</v>
      </c>
      <c r="D622" s="194"/>
      <c r="E622" s="180" t="s">
        <v>58</v>
      </c>
      <c r="F622" s="181">
        <f>F623</f>
        <v>7587.1</v>
      </c>
      <c r="G622" s="202">
        <f>G623</f>
        <v>7587.1</v>
      </c>
      <c r="H622" s="187">
        <f t="shared" si="53"/>
        <v>1</v>
      </c>
    </row>
    <row r="623" spans="1:8" ht="18.75">
      <c r="A623" s="192"/>
      <c r="B623" s="148"/>
      <c r="C623" s="194"/>
      <c r="D623" s="179" t="s">
        <v>21</v>
      </c>
      <c r="E623" s="180" t="s">
        <v>22</v>
      </c>
      <c r="F623" s="181">
        <v>7587.1</v>
      </c>
      <c r="G623" s="202">
        <v>7587.1</v>
      </c>
      <c r="H623" s="187">
        <f t="shared" si="53"/>
        <v>1</v>
      </c>
    </row>
    <row r="624" spans="1:8" ht="18.75">
      <c r="A624" s="192"/>
      <c r="B624" s="148"/>
      <c r="C624" s="143" t="s">
        <v>59</v>
      </c>
      <c r="D624" s="225"/>
      <c r="E624" s="224" t="s">
        <v>60</v>
      </c>
      <c r="F624" s="145">
        <f>F625+F627+F631+F629</f>
        <v>29320.899999999998</v>
      </c>
      <c r="G624" s="145">
        <f>G625+G627+G631+G629</f>
        <v>29233.600000000002</v>
      </c>
      <c r="H624" s="146">
        <f t="shared" si="53"/>
        <v>0.9970226016254619</v>
      </c>
    </row>
    <row r="625" spans="1:8" ht="37.5">
      <c r="A625" s="192"/>
      <c r="B625" s="148"/>
      <c r="C625" s="185" t="s">
        <v>475</v>
      </c>
      <c r="D625" s="179"/>
      <c r="E625" s="180" t="s">
        <v>69</v>
      </c>
      <c r="F625" s="181">
        <f>F626</f>
        <v>13910.7</v>
      </c>
      <c r="G625" s="202">
        <f>G626</f>
        <v>13910.7</v>
      </c>
      <c r="H625" s="187">
        <f t="shared" si="53"/>
        <v>1</v>
      </c>
    </row>
    <row r="626" spans="1:8" ht="18.75">
      <c r="A626" s="192"/>
      <c r="B626" s="148"/>
      <c r="C626" s="185"/>
      <c r="D626" s="179" t="s">
        <v>21</v>
      </c>
      <c r="E626" s="180" t="s">
        <v>22</v>
      </c>
      <c r="F626" s="181">
        <v>13910.7</v>
      </c>
      <c r="G626" s="202">
        <v>13910.7</v>
      </c>
      <c r="H626" s="187">
        <f t="shared" si="53"/>
        <v>1</v>
      </c>
    </row>
    <row r="627" spans="1:8" ht="18.75">
      <c r="A627" s="192"/>
      <c r="B627" s="148"/>
      <c r="C627" s="178" t="s">
        <v>474</v>
      </c>
      <c r="D627" s="251"/>
      <c r="E627" s="180" t="s">
        <v>70</v>
      </c>
      <c r="F627" s="181">
        <f>F628</f>
        <v>12360.9</v>
      </c>
      <c r="G627" s="202">
        <f>G628</f>
        <v>12273.6</v>
      </c>
      <c r="H627" s="187">
        <f t="shared" si="53"/>
        <v>0.9929374074703299</v>
      </c>
    </row>
    <row r="628" spans="1:8" ht="18.75">
      <c r="A628" s="192"/>
      <c r="B628" s="148"/>
      <c r="C628" s="185"/>
      <c r="D628" s="179" t="s">
        <v>21</v>
      </c>
      <c r="E628" s="180" t="s">
        <v>22</v>
      </c>
      <c r="F628" s="181">
        <v>12360.9</v>
      </c>
      <c r="G628" s="202">
        <v>12273.6</v>
      </c>
      <c r="H628" s="187">
        <f t="shared" si="53"/>
        <v>0.9929374074703299</v>
      </c>
    </row>
    <row r="629" spans="1:8" ht="18.75">
      <c r="A629" s="192"/>
      <c r="B629" s="148"/>
      <c r="C629" s="194" t="s">
        <v>520</v>
      </c>
      <c r="D629" s="179"/>
      <c r="E629" s="180" t="s">
        <v>519</v>
      </c>
      <c r="F629" s="181">
        <f>F630</f>
        <v>3043.1</v>
      </c>
      <c r="G629" s="202">
        <f>G630</f>
        <v>3043.1</v>
      </c>
      <c r="H629" s="187">
        <f>G629/F629</f>
        <v>1</v>
      </c>
    </row>
    <row r="630" spans="1:8" ht="18.75">
      <c r="A630" s="192"/>
      <c r="B630" s="148"/>
      <c r="C630" s="194"/>
      <c r="D630" s="179" t="s">
        <v>21</v>
      </c>
      <c r="E630" s="180" t="s">
        <v>22</v>
      </c>
      <c r="F630" s="181">
        <v>3043.1</v>
      </c>
      <c r="G630" s="202">
        <v>3043.1</v>
      </c>
      <c r="H630" s="187">
        <f>G630/F630</f>
        <v>1</v>
      </c>
    </row>
    <row r="631" spans="1:8" ht="37.5">
      <c r="A631" s="192"/>
      <c r="B631" s="148"/>
      <c r="C631" s="185" t="s">
        <v>476</v>
      </c>
      <c r="D631" s="252"/>
      <c r="E631" s="250" t="s">
        <v>71</v>
      </c>
      <c r="F631" s="181">
        <f>F632</f>
        <v>6.2</v>
      </c>
      <c r="G631" s="202">
        <f>G632</f>
        <v>6.2</v>
      </c>
      <c r="H631" s="187">
        <f t="shared" si="53"/>
        <v>1</v>
      </c>
    </row>
    <row r="632" spans="1:8" ht="18.75">
      <c r="A632" s="192"/>
      <c r="B632" s="148"/>
      <c r="C632" s="185"/>
      <c r="D632" s="179" t="s">
        <v>21</v>
      </c>
      <c r="E632" s="180" t="s">
        <v>22</v>
      </c>
      <c r="F632" s="181">
        <v>6.2</v>
      </c>
      <c r="G632" s="202">
        <v>6.2</v>
      </c>
      <c r="H632" s="187">
        <f t="shared" si="53"/>
        <v>1</v>
      </c>
    </row>
    <row r="633" spans="1:8" ht="37.5">
      <c r="A633" s="207"/>
      <c r="B633" s="142"/>
      <c r="C633" s="142" t="s">
        <v>111</v>
      </c>
      <c r="D633" s="142"/>
      <c r="E633" s="147" t="s">
        <v>854</v>
      </c>
      <c r="F633" s="145">
        <f>F634</f>
        <v>4632.900000000001</v>
      </c>
      <c r="G633" s="201">
        <f>G634</f>
        <v>4632.3</v>
      </c>
      <c r="H633" s="146">
        <f t="shared" si="53"/>
        <v>0.999870491484815</v>
      </c>
    </row>
    <row r="634" spans="1:8" ht="18.75">
      <c r="A634" s="169"/>
      <c r="B634" s="142"/>
      <c r="C634" s="142" t="s">
        <v>112</v>
      </c>
      <c r="D634" s="142"/>
      <c r="E634" s="147" t="s">
        <v>395</v>
      </c>
      <c r="F634" s="145">
        <f>F635+F638</f>
        <v>4632.900000000001</v>
      </c>
      <c r="G634" s="201">
        <f>G635+G638</f>
        <v>4632.3</v>
      </c>
      <c r="H634" s="146">
        <f t="shared" si="53"/>
        <v>0.999870491484815</v>
      </c>
    </row>
    <row r="635" spans="1:8" ht="18.75">
      <c r="A635" s="169"/>
      <c r="B635" s="142"/>
      <c r="C635" s="142"/>
      <c r="D635" s="142"/>
      <c r="E635" s="147" t="s">
        <v>114</v>
      </c>
      <c r="F635" s="145">
        <f>F636</f>
        <v>85</v>
      </c>
      <c r="G635" s="201">
        <f>G636</f>
        <v>85</v>
      </c>
      <c r="H635" s="146">
        <f t="shared" si="53"/>
        <v>1</v>
      </c>
    </row>
    <row r="636" spans="1:8" ht="18.75">
      <c r="A636" s="169"/>
      <c r="B636" s="142"/>
      <c r="C636" s="148" t="s">
        <v>116</v>
      </c>
      <c r="D636" s="148"/>
      <c r="E636" s="149" t="s">
        <v>483</v>
      </c>
      <c r="F636" s="155">
        <f>F637</f>
        <v>85</v>
      </c>
      <c r="G636" s="155">
        <f>G637</f>
        <v>85</v>
      </c>
      <c r="H636" s="151">
        <f t="shared" si="53"/>
        <v>1</v>
      </c>
    </row>
    <row r="637" spans="1:8" ht="18.75">
      <c r="A637" s="169"/>
      <c r="B637" s="142"/>
      <c r="C637" s="148"/>
      <c r="D637" s="148" t="s">
        <v>21</v>
      </c>
      <c r="E637" s="152" t="s">
        <v>22</v>
      </c>
      <c r="F637" s="155">
        <v>85</v>
      </c>
      <c r="G637" s="155">
        <v>85</v>
      </c>
      <c r="H637" s="151">
        <f t="shared" si="53"/>
        <v>1</v>
      </c>
    </row>
    <row r="638" spans="1:8" ht="18.75">
      <c r="A638" s="169"/>
      <c r="B638" s="142"/>
      <c r="C638" s="142" t="s">
        <v>486</v>
      </c>
      <c r="D638" s="142"/>
      <c r="E638" s="147" t="s">
        <v>512</v>
      </c>
      <c r="F638" s="145">
        <f>F639+F643+F641</f>
        <v>4547.900000000001</v>
      </c>
      <c r="G638" s="201">
        <f>G639+G643+G641</f>
        <v>4547.3</v>
      </c>
      <c r="H638" s="146">
        <f t="shared" si="53"/>
        <v>0.9998680709778138</v>
      </c>
    </row>
    <row r="639" spans="1:8" ht="18.75">
      <c r="A639" s="169"/>
      <c r="B639" s="142"/>
      <c r="C639" s="148" t="s">
        <v>485</v>
      </c>
      <c r="D639" s="148" t="s">
        <v>847</v>
      </c>
      <c r="E639" s="149" t="s">
        <v>484</v>
      </c>
      <c r="F639" s="150">
        <f>F640</f>
        <v>2668.3</v>
      </c>
      <c r="G639" s="155">
        <f>G640</f>
        <v>2667.7</v>
      </c>
      <c r="H639" s="151">
        <f t="shared" si="53"/>
        <v>0.9997751377281414</v>
      </c>
    </row>
    <row r="640" spans="1:8" ht="18.75">
      <c r="A640" s="169"/>
      <c r="B640" s="142"/>
      <c r="C640" s="142"/>
      <c r="D640" s="148" t="s">
        <v>21</v>
      </c>
      <c r="E640" s="152" t="s">
        <v>22</v>
      </c>
      <c r="F640" s="150">
        <v>2668.3</v>
      </c>
      <c r="G640" s="155">
        <v>2667.7</v>
      </c>
      <c r="H640" s="151">
        <f t="shared" si="53"/>
        <v>0.9997751377281414</v>
      </c>
    </row>
    <row r="641" spans="1:8" ht="18.75">
      <c r="A641" s="169"/>
      <c r="B641" s="142"/>
      <c r="C641" s="192" t="s">
        <v>506</v>
      </c>
      <c r="D641" s="192" t="s">
        <v>847</v>
      </c>
      <c r="E641" s="189" t="s">
        <v>505</v>
      </c>
      <c r="F641" s="150">
        <f>F642</f>
        <v>89.1</v>
      </c>
      <c r="G641" s="155">
        <f>G642</f>
        <v>89.1</v>
      </c>
      <c r="H641" s="151">
        <f t="shared" si="53"/>
        <v>1</v>
      </c>
    </row>
    <row r="642" spans="1:8" ht="18.75">
      <c r="A642" s="169"/>
      <c r="B642" s="142"/>
      <c r="C642" s="207"/>
      <c r="D642" s="192" t="s">
        <v>21</v>
      </c>
      <c r="E642" s="191" t="s">
        <v>22</v>
      </c>
      <c r="F642" s="150">
        <v>89.1</v>
      </c>
      <c r="G642" s="155">
        <v>89.1</v>
      </c>
      <c r="H642" s="151">
        <f t="shared" si="53"/>
        <v>1</v>
      </c>
    </row>
    <row r="643" spans="1:8" ht="18.75">
      <c r="A643" s="207"/>
      <c r="B643" s="142"/>
      <c r="C643" s="148" t="s">
        <v>941</v>
      </c>
      <c r="D643" s="148" t="s">
        <v>847</v>
      </c>
      <c r="E643" s="149" t="s">
        <v>942</v>
      </c>
      <c r="F643" s="150">
        <f>F644</f>
        <v>1790.5</v>
      </c>
      <c r="G643" s="155">
        <f>G644</f>
        <v>1790.5</v>
      </c>
      <c r="H643" s="151">
        <f t="shared" si="53"/>
        <v>1</v>
      </c>
    </row>
    <row r="644" spans="1:8" ht="18.75">
      <c r="A644" s="192"/>
      <c r="B644" s="148"/>
      <c r="C644" s="148"/>
      <c r="D644" s="148" t="s">
        <v>21</v>
      </c>
      <c r="E644" s="152" t="s">
        <v>22</v>
      </c>
      <c r="F644" s="150">
        <v>1790.5</v>
      </c>
      <c r="G644" s="155">
        <v>1790.5</v>
      </c>
      <c r="H644" s="151">
        <f t="shared" si="53"/>
        <v>1</v>
      </c>
    </row>
    <row r="645" spans="1:8" ht="18.75">
      <c r="A645" s="192"/>
      <c r="B645" s="148"/>
      <c r="C645" s="142" t="s">
        <v>351</v>
      </c>
      <c r="D645" s="142"/>
      <c r="E645" s="215" t="s">
        <v>352</v>
      </c>
      <c r="F645" s="145">
        <f>F646+F648</f>
        <v>1500</v>
      </c>
      <c r="G645" s="201">
        <f>G646+G648</f>
        <v>1500</v>
      </c>
      <c r="H645" s="146">
        <f t="shared" si="53"/>
        <v>1</v>
      </c>
    </row>
    <row r="646" spans="1:8" ht="18.75">
      <c r="A646" s="192"/>
      <c r="B646" s="148"/>
      <c r="C646" s="179" t="s">
        <v>1064</v>
      </c>
      <c r="D646" s="178"/>
      <c r="E646" s="183" t="s">
        <v>947</v>
      </c>
      <c r="F646" s="181">
        <f>F647</f>
        <v>1349.9</v>
      </c>
      <c r="G646" s="202">
        <f>G647</f>
        <v>1349.9</v>
      </c>
      <c r="H646" s="187">
        <f t="shared" si="53"/>
        <v>1</v>
      </c>
    </row>
    <row r="647" spans="1:8" ht="18.75">
      <c r="A647" s="192"/>
      <c r="B647" s="148"/>
      <c r="C647" s="178"/>
      <c r="D647" s="178" t="s">
        <v>21</v>
      </c>
      <c r="E647" s="183" t="s">
        <v>22</v>
      </c>
      <c r="F647" s="181">
        <v>1349.9</v>
      </c>
      <c r="G647" s="202">
        <v>1349.9</v>
      </c>
      <c r="H647" s="187">
        <f t="shared" si="53"/>
        <v>1</v>
      </c>
    </row>
    <row r="648" spans="1:8" ht="18.75">
      <c r="A648" s="192"/>
      <c r="B648" s="148"/>
      <c r="C648" s="197" t="s">
        <v>948</v>
      </c>
      <c r="D648" s="192"/>
      <c r="E648" s="189" t="s">
        <v>949</v>
      </c>
      <c r="F648" s="150">
        <f>F651</f>
        <v>150.1</v>
      </c>
      <c r="G648" s="155">
        <f>G651</f>
        <v>150.1</v>
      </c>
      <c r="H648" s="151">
        <f t="shared" si="53"/>
        <v>1</v>
      </c>
    </row>
    <row r="649" spans="1:8" ht="18.75">
      <c r="A649" s="192"/>
      <c r="B649" s="148"/>
      <c r="C649" s="197"/>
      <c r="D649" s="244"/>
      <c r="E649" s="245" t="s">
        <v>932</v>
      </c>
      <c r="F649" s="253">
        <v>75.6</v>
      </c>
      <c r="G649" s="246">
        <v>75.6</v>
      </c>
      <c r="H649" s="247">
        <f t="shared" si="53"/>
        <v>1</v>
      </c>
    </row>
    <row r="650" spans="1:8" ht="37.5">
      <c r="A650" s="192"/>
      <c r="B650" s="148"/>
      <c r="C650" s="197"/>
      <c r="D650" s="197"/>
      <c r="E650" s="245" t="s">
        <v>933</v>
      </c>
      <c r="F650" s="253">
        <v>73.5</v>
      </c>
      <c r="G650" s="246">
        <v>73.5</v>
      </c>
      <c r="H650" s="247">
        <f t="shared" si="53"/>
        <v>1</v>
      </c>
    </row>
    <row r="651" spans="1:8" ht="18.75">
      <c r="A651" s="192"/>
      <c r="B651" s="148"/>
      <c r="C651" s="192"/>
      <c r="D651" s="192" t="s">
        <v>21</v>
      </c>
      <c r="E651" s="191" t="s">
        <v>22</v>
      </c>
      <c r="F651" s="150">
        <v>150.1</v>
      </c>
      <c r="G651" s="155">
        <v>150.1</v>
      </c>
      <c r="H651" s="151">
        <f t="shared" si="53"/>
        <v>1</v>
      </c>
    </row>
    <row r="652" spans="1:8" ht="18.75">
      <c r="A652" s="148"/>
      <c r="B652" s="142" t="s">
        <v>913</v>
      </c>
      <c r="C652" s="142"/>
      <c r="D652" s="142"/>
      <c r="E652" s="215" t="s">
        <v>914</v>
      </c>
      <c r="F652" s="145">
        <f>F653+F669</f>
        <v>92550.9</v>
      </c>
      <c r="G652" s="201">
        <f>G653+G669</f>
        <v>84081.4</v>
      </c>
      <c r="H652" s="146">
        <f t="shared" si="53"/>
        <v>0.9084881940640231</v>
      </c>
    </row>
    <row r="653" spans="1:8" ht="18.75">
      <c r="A653" s="142"/>
      <c r="B653" s="142"/>
      <c r="C653" s="142" t="s">
        <v>16</v>
      </c>
      <c r="D653" s="142" t="s">
        <v>847</v>
      </c>
      <c r="E653" s="147" t="s">
        <v>17</v>
      </c>
      <c r="F653" s="145">
        <f>F654+F665</f>
        <v>91606.4</v>
      </c>
      <c r="G653" s="201">
        <f>G654+G665</f>
        <v>83136.9</v>
      </c>
      <c r="H653" s="146">
        <f t="shared" si="53"/>
        <v>0.9075446693680791</v>
      </c>
    </row>
    <row r="654" spans="1:8" ht="18.75">
      <c r="A654" s="142"/>
      <c r="B654" s="142"/>
      <c r="C654" s="142" t="s">
        <v>18</v>
      </c>
      <c r="D654" s="142" t="s">
        <v>847</v>
      </c>
      <c r="E654" s="147" t="s">
        <v>19</v>
      </c>
      <c r="F654" s="145">
        <f>F655</f>
        <v>11586.7</v>
      </c>
      <c r="G654" s="201">
        <f>G655</f>
        <v>3117.2</v>
      </c>
      <c r="H654" s="146">
        <f t="shared" si="53"/>
        <v>0.26903259771979937</v>
      </c>
    </row>
    <row r="655" spans="1:8" ht="18.75">
      <c r="A655" s="142"/>
      <c r="B655" s="142"/>
      <c r="C655" s="142" t="s">
        <v>20</v>
      </c>
      <c r="D655" s="142"/>
      <c r="E655" s="147" t="s">
        <v>893</v>
      </c>
      <c r="F655" s="145">
        <f>F656+F658+F660+F662</f>
        <v>11586.7</v>
      </c>
      <c r="G655" s="201">
        <f>G656+G658+G660+G662</f>
        <v>3117.2</v>
      </c>
      <c r="H655" s="146">
        <f t="shared" si="53"/>
        <v>0.26903259771979937</v>
      </c>
    </row>
    <row r="656" spans="1:8" ht="18.75">
      <c r="A656" s="142"/>
      <c r="B656" s="142"/>
      <c r="C656" s="148" t="s">
        <v>23</v>
      </c>
      <c r="D656" s="142"/>
      <c r="E656" s="149" t="s">
        <v>510</v>
      </c>
      <c r="F656" s="150">
        <f>F657</f>
        <v>50</v>
      </c>
      <c r="G656" s="155">
        <f>G657</f>
        <v>50</v>
      </c>
      <c r="H656" s="151">
        <f t="shared" si="53"/>
        <v>1</v>
      </c>
    </row>
    <row r="657" spans="1:8" ht="18.75">
      <c r="A657" s="142"/>
      <c r="B657" s="142"/>
      <c r="C657" s="142"/>
      <c r="D657" s="148" t="s">
        <v>21</v>
      </c>
      <c r="E657" s="152" t="s">
        <v>22</v>
      </c>
      <c r="F657" s="150">
        <v>50</v>
      </c>
      <c r="G657" s="155">
        <v>50</v>
      </c>
      <c r="H657" s="151">
        <f t="shared" si="53"/>
        <v>1</v>
      </c>
    </row>
    <row r="658" spans="1:8" ht="18.75">
      <c r="A658" s="142"/>
      <c r="B658" s="142"/>
      <c r="C658" s="148" t="s">
        <v>438</v>
      </c>
      <c r="D658" s="148" t="s">
        <v>847</v>
      </c>
      <c r="E658" s="149" t="s">
        <v>936</v>
      </c>
      <c r="F658" s="150">
        <f>F659</f>
        <v>50</v>
      </c>
      <c r="G658" s="155">
        <f>G659</f>
        <v>50</v>
      </c>
      <c r="H658" s="151">
        <f aca="true" t="shared" si="54" ref="H658:H725">G658/F658</f>
        <v>1</v>
      </c>
    </row>
    <row r="659" spans="1:8" ht="18.75">
      <c r="A659" s="148"/>
      <c r="B659" s="142"/>
      <c r="C659" s="148"/>
      <c r="D659" s="148" t="s">
        <v>21</v>
      </c>
      <c r="E659" s="152" t="s">
        <v>22</v>
      </c>
      <c r="F659" s="150">
        <v>50</v>
      </c>
      <c r="G659" s="155">
        <v>50</v>
      </c>
      <c r="H659" s="151">
        <f t="shared" si="54"/>
        <v>1</v>
      </c>
    </row>
    <row r="660" spans="1:8" ht="18.75">
      <c r="A660" s="148"/>
      <c r="B660" s="142"/>
      <c r="C660" s="148" t="s">
        <v>26</v>
      </c>
      <c r="D660" s="148"/>
      <c r="E660" s="152" t="s">
        <v>491</v>
      </c>
      <c r="F660" s="150">
        <f>F661</f>
        <v>3466.7</v>
      </c>
      <c r="G660" s="155">
        <f>G661</f>
        <v>3017.2</v>
      </c>
      <c r="H660" s="151">
        <f t="shared" si="54"/>
        <v>0.8703377852136037</v>
      </c>
    </row>
    <row r="661" spans="1:8" ht="18.75">
      <c r="A661" s="148"/>
      <c r="B661" s="142"/>
      <c r="C661" s="148"/>
      <c r="D661" s="148" t="s">
        <v>21</v>
      </c>
      <c r="E661" s="152" t="s">
        <v>22</v>
      </c>
      <c r="F661" s="150">
        <v>3466.7</v>
      </c>
      <c r="G661" s="155">
        <v>3017.2</v>
      </c>
      <c r="H661" s="151">
        <f t="shared" si="54"/>
        <v>0.8703377852136037</v>
      </c>
    </row>
    <row r="662" spans="1:8" ht="18.75">
      <c r="A662" s="148"/>
      <c r="B662" s="142"/>
      <c r="C662" s="207" t="s">
        <v>488</v>
      </c>
      <c r="D662" s="207"/>
      <c r="E662" s="214" t="s">
        <v>471</v>
      </c>
      <c r="F662" s="201">
        <f>F663</f>
        <v>8020</v>
      </c>
      <c r="G662" s="201">
        <f>G663</f>
        <v>0</v>
      </c>
      <c r="H662" s="146">
        <f t="shared" si="54"/>
        <v>0</v>
      </c>
    </row>
    <row r="663" spans="1:8" ht="18.75">
      <c r="A663" s="148"/>
      <c r="B663" s="142"/>
      <c r="C663" s="192" t="s">
        <v>950</v>
      </c>
      <c r="D663" s="192"/>
      <c r="E663" s="191" t="s">
        <v>951</v>
      </c>
      <c r="F663" s="155">
        <f>F664</f>
        <v>8020</v>
      </c>
      <c r="G663" s="155">
        <f>G664</f>
        <v>0</v>
      </c>
      <c r="H663" s="151">
        <f t="shared" si="54"/>
        <v>0</v>
      </c>
    </row>
    <row r="664" spans="1:8" ht="18.75">
      <c r="A664" s="148"/>
      <c r="B664" s="142"/>
      <c r="C664" s="192"/>
      <c r="D664" s="192" t="s">
        <v>201</v>
      </c>
      <c r="E664" s="191" t="s">
        <v>224</v>
      </c>
      <c r="F664" s="155">
        <v>8020</v>
      </c>
      <c r="G664" s="155">
        <v>0</v>
      </c>
      <c r="H664" s="151">
        <f t="shared" si="54"/>
        <v>0</v>
      </c>
    </row>
    <row r="665" spans="1:8" ht="37.5">
      <c r="A665" s="142"/>
      <c r="B665" s="142"/>
      <c r="C665" s="142" t="s">
        <v>39</v>
      </c>
      <c r="D665" s="142" t="s">
        <v>847</v>
      </c>
      <c r="E665" s="147" t="s">
        <v>572</v>
      </c>
      <c r="F665" s="145">
        <f aca="true" t="shared" si="55" ref="F665:G667">F666</f>
        <v>80019.7</v>
      </c>
      <c r="G665" s="201">
        <f t="shared" si="55"/>
        <v>80019.7</v>
      </c>
      <c r="H665" s="146">
        <f t="shared" si="54"/>
        <v>1</v>
      </c>
    </row>
    <row r="666" spans="1:8" ht="37.5">
      <c r="A666" s="142"/>
      <c r="B666" s="142"/>
      <c r="C666" s="142" t="s">
        <v>41</v>
      </c>
      <c r="D666" s="142"/>
      <c r="E666" s="147" t="s">
        <v>42</v>
      </c>
      <c r="F666" s="145">
        <f t="shared" si="55"/>
        <v>80019.7</v>
      </c>
      <c r="G666" s="201">
        <f t="shared" si="55"/>
        <v>80019.7</v>
      </c>
      <c r="H666" s="146">
        <f t="shared" si="54"/>
        <v>1</v>
      </c>
    </row>
    <row r="667" spans="1:8" ht="18.75">
      <c r="A667" s="148"/>
      <c r="B667" s="148"/>
      <c r="C667" s="148" t="s">
        <v>52</v>
      </c>
      <c r="D667" s="148" t="s">
        <v>847</v>
      </c>
      <c r="E667" s="149" t="s">
        <v>53</v>
      </c>
      <c r="F667" s="155">
        <f t="shared" si="55"/>
        <v>80019.7</v>
      </c>
      <c r="G667" s="155">
        <f t="shared" si="55"/>
        <v>80019.7</v>
      </c>
      <c r="H667" s="151">
        <f t="shared" si="54"/>
        <v>1</v>
      </c>
    </row>
    <row r="668" spans="1:8" ht="18.75">
      <c r="A668" s="148"/>
      <c r="B668" s="148"/>
      <c r="C668" s="148"/>
      <c r="D668" s="148" t="s">
        <v>21</v>
      </c>
      <c r="E668" s="152" t="s">
        <v>22</v>
      </c>
      <c r="F668" s="155">
        <v>80019.7</v>
      </c>
      <c r="G668" s="155">
        <v>80019.7</v>
      </c>
      <c r="H668" s="151">
        <f t="shared" si="54"/>
        <v>1</v>
      </c>
    </row>
    <row r="669" spans="1:8" ht="37.5">
      <c r="A669" s="142"/>
      <c r="B669" s="142"/>
      <c r="C669" s="142" t="s">
        <v>111</v>
      </c>
      <c r="D669" s="142" t="s">
        <v>847</v>
      </c>
      <c r="E669" s="147" t="s">
        <v>854</v>
      </c>
      <c r="F669" s="145">
        <f aca="true" t="shared" si="56" ref="F669:G674">F670</f>
        <v>944.5</v>
      </c>
      <c r="G669" s="201">
        <f t="shared" si="56"/>
        <v>944.5</v>
      </c>
      <c r="H669" s="146">
        <f t="shared" si="54"/>
        <v>1</v>
      </c>
    </row>
    <row r="670" spans="1:8" ht="18.75">
      <c r="A670" s="142"/>
      <c r="B670" s="142"/>
      <c r="C670" s="142" t="s">
        <v>112</v>
      </c>
      <c r="D670" s="142" t="s">
        <v>847</v>
      </c>
      <c r="E670" s="147" t="s">
        <v>395</v>
      </c>
      <c r="F670" s="145">
        <f t="shared" si="56"/>
        <v>944.5</v>
      </c>
      <c r="G670" s="201">
        <f t="shared" si="56"/>
        <v>944.5</v>
      </c>
      <c r="H670" s="146">
        <f t="shared" si="54"/>
        <v>1</v>
      </c>
    </row>
    <row r="671" spans="1:8" ht="18.75">
      <c r="A671" s="142"/>
      <c r="B671" s="142"/>
      <c r="C671" s="142" t="s">
        <v>486</v>
      </c>
      <c r="D671" s="142"/>
      <c r="E671" s="147" t="s">
        <v>512</v>
      </c>
      <c r="F671" s="145">
        <f>F674+F672</f>
        <v>944.5</v>
      </c>
      <c r="G671" s="201">
        <f>G674+G672</f>
        <v>944.5</v>
      </c>
      <c r="H671" s="146">
        <f t="shared" si="54"/>
        <v>1</v>
      </c>
    </row>
    <row r="672" spans="1:8" ht="18.75">
      <c r="A672" s="142"/>
      <c r="B672" s="142"/>
      <c r="C672" s="148" t="s">
        <v>485</v>
      </c>
      <c r="D672" s="148" t="s">
        <v>847</v>
      </c>
      <c r="E672" s="149" t="s">
        <v>484</v>
      </c>
      <c r="F672" s="150">
        <f t="shared" si="56"/>
        <v>269.2</v>
      </c>
      <c r="G672" s="155">
        <f t="shared" si="56"/>
        <v>269.2</v>
      </c>
      <c r="H672" s="151">
        <f t="shared" si="54"/>
        <v>1</v>
      </c>
    </row>
    <row r="673" spans="1:8" ht="18.75">
      <c r="A673" s="142"/>
      <c r="B673" s="142"/>
      <c r="C673" s="142"/>
      <c r="D673" s="148" t="s">
        <v>21</v>
      </c>
      <c r="E673" s="152" t="s">
        <v>22</v>
      </c>
      <c r="F673" s="150">
        <v>269.2</v>
      </c>
      <c r="G673" s="155">
        <v>269.2</v>
      </c>
      <c r="H673" s="151">
        <f t="shared" si="54"/>
        <v>1</v>
      </c>
    </row>
    <row r="674" spans="1:8" ht="18.75">
      <c r="A674" s="142"/>
      <c r="B674" s="142"/>
      <c r="C674" s="148" t="s">
        <v>941</v>
      </c>
      <c r="D674" s="148" t="s">
        <v>847</v>
      </c>
      <c r="E674" s="149" t="s">
        <v>942</v>
      </c>
      <c r="F674" s="150">
        <f t="shared" si="56"/>
        <v>675.3</v>
      </c>
      <c r="G674" s="155">
        <f t="shared" si="56"/>
        <v>675.3</v>
      </c>
      <c r="H674" s="151">
        <f t="shared" si="54"/>
        <v>1</v>
      </c>
    </row>
    <row r="675" spans="1:8" ht="18.75">
      <c r="A675" s="148"/>
      <c r="B675" s="148"/>
      <c r="C675" s="148"/>
      <c r="D675" s="148" t="s">
        <v>21</v>
      </c>
      <c r="E675" s="152" t="s">
        <v>22</v>
      </c>
      <c r="F675" s="150">
        <v>675.3</v>
      </c>
      <c r="G675" s="155">
        <v>675.3</v>
      </c>
      <c r="H675" s="151">
        <f t="shared" si="54"/>
        <v>1</v>
      </c>
    </row>
    <row r="676" spans="1:8" ht="18.75">
      <c r="A676" s="192"/>
      <c r="B676" s="156" t="s">
        <v>439</v>
      </c>
      <c r="C676" s="143"/>
      <c r="D676" s="167"/>
      <c r="E676" s="168" t="s">
        <v>952</v>
      </c>
      <c r="F676" s="145">
        <f aca="true" t="shared" si="57" ref="F676:G678">F677</f>
        <v>19826</v>
      </c>
      <c r="G676" s="201">
        <f t="shared" si="57"/>
        <v>19750.2</v>
      </c>
      <c r="H676" s="146">
        <f t="shared" si="54"/>
        <v>0.9961767376172703</v>
      </c>
    </row>
    <row r="677" spans="1:10" ht="18.75">
      <c r="A677" s="169"/>
      <c r="B677" s="169"/>
      <c r="C677" s="169" t="s">
        <v>16</v>
      </c>
      <c r="D677" s="169" t="s">
        <v>847</v>
      </c>
      <c r="E677" s="170" t="s">
        <v>17</v>
      </c>
      <c r="F677" s="145">
        <f t="shared" si="57"/>
        <v>19826</v>
      </c>
      <c r="G677" s="201">
        <f t="shared" si="57"/>
        <v>19750.2</v>
      </c>
      <c r="H677" s="146">
        <f t="shared" si="54"/>
        <v>0.9961767376172703</v>
      </c>
      <c r="I677" s="70"/>
      <c r="J677" s="70"/>
    </row>
    <row r="678" spans="1:8" ht="37.5">
      <c r="A678" s="169"/>
      <c r="B678" s="169"/>
      <c r="C678" s="169" t="s">
        <v>39</v>
      </c>
      <c r="D678" s="169" t="s">
        <v>847</v>
      </c>
      <c r="E678" s="170" t="s">
        <v>572</v>
      </c>
      <c r="F678" s="145">
        <f t="shared" si="57"/>
        <v>19826</v>
      </c>
      <c r="G678" s="201">
        <f t="shared" si="57"/>
        <v>19750.2</v>
      </c>
      <c r="H678" s="146">
        <f t="shared" si="54"/>
        <v>0.9961767376172703</v>
      </c>
    </row>
    <row r="679" spans="1:8" ht="18.75">
      <c r="A679" s="169"/>
      <c r="B679" s="169"/>
      <c r="C679" s="169" t="s">
        <v>59</v>
      </c>
      <c r="D679" s="169"/>
      <c r="E679" s="170" t="s">
        <v>60</v>
      </c>
      <c r="F679" s="145">
        <f>F680+F683</f>
        <v>19826</v>
      </c>
      <c r="G679" s="201">
        <f>G680+G683</f>
        <v>19750.2</v>
      </c>
      <c r="H679" s="146">
        <f t="shared" si="54"/>
        <v>0.9961767376172703</v>
      </c>
    </row>
    <row r="680" spans="1:8" ht="18.75">
      <c r="A680" s="169"/>
      <c r="B680" s="169"/>
      <c r="C680" s="198" t="s">
        <v>62</v>
      </c>
      <c r="D680" s="173" t="s">
        <v>847</v>
      </c>
      <c r="E680" s="174" t="s">
        <v>63</v>
      </c>
      <c r="F680" s="150">
        <f>F682+F681</f>
        <v>3848</v>
      </c>
      <c r="G680" s="150">
        <f>G682+G681</f>
        <v>3847.9</v>
      </c>
      <c r="H680" s="151">
        <f t="shared" si="54"/>
        <v>0.9999740124740125</v>
      </c>
    </row>
    <row r="681" spans="1:8" ht="18.75">
      <c r="A681" s="169"/>
      <c r="B681" s="169"/>
      <c r="C681" s="198"/>
      <c r="D681" s="192" t="s">
        <v>27</v>
      </c>
      <c r="E681" s="191" t="s">
        <v>28</v>
      </c>
      <c r="F681" s="150">
        <v>25.1</v>
      </c>
      <c r="G681" s="155">
        <v>25</v>
      </c>
      <c r="H681" s="151">
        <f>G681/F681</f>
        <v>0.99601593625498</v>
      </c>
    </row>
    <row r="682" spans="1:8" ht="18.75">
      <c r="A682" s="173"/>
      <c r="B682" s="173"/>
      <c r="C682" s="198"/>
      <c r="D682" s="148" t="s">
        <v>21</v>
      </c>
      <c r="E682" s="152" t="s">
        <v>22</v>
      </c>
      <c r="F682" s="150">
        <v>3822.9</v>
      </c>
      <c r="G682" s="155">
        <v>3822.9</v>
      </c>
      <c r="H682" s="151">
        <f t="shared" si="54"/>
        <v>1</v>
      </c>
    </row>
    <row r="683" spans="1:8" ht="18.75">
      <c r="A683" s="173"/>
      <c r="B683" s="173"/>
      <c r="C683" s="185" t="s">
        <v>477</v>
      </c>
      <c r="D683" s="194"/>
      <c r="E683" s="254" t="s">
        <v>66</v>
      </c>
      <c r="F683" s="181">
        <f>F684+F685+F686+F687</f>
        <v>15978</v>
      </c>
      <c r="G683" s="202">
        <f>G684+G685+G686+G687</f>
        <v>15902.3</v>
      </c>
      <c r="H683" s="187">
        <f t="shared" si="54"/>
        <v>0.9952622355739141</v>
      </c>
    </row>
    <row r="684" spans="1:8" ht="18.75">
      <c r="A684" s="173"/>
      <c r="B684" s="173"/>
      <c r="C684" s="185"/>
      <c r="D684" s="179" t="s">
        <v>27</v>
      </c>
      <c r="E684" s="180" t="s">
        <v>28</v>
      </c>
      <c r="F684" s="181">
        <v>3575.4</v>
      </c>
      <c r="G684" s="202">
        <v>3575.4</v>
      </c>
      <c r="H684" s="187">
        <f t="shared" si="54"/>
        <v>1</v>
      </c>
    </row>
    <row r="685" spans="1:8" ht="18.75">
      <c r="A685" s="173"/>
      <c r="B685" s="173"/>
      <c r="C685" s="185"/>
      <c r="D685" s="179" t="s">
        <v>32</v>
      </c>
      <c r="E685" s="180" t="s">
        <v>33</v>
      </c>
      <c r="F685" s="181">
        <v>548.5</v>
      </c>
      <c r="G685" s="202">
        <v>473.2</v>
      </c>
      <c r="H685" s="187">
        <f t="shared" si="54"/>
        <v>0.8627164995442115</v>
      </c>
    </row>
    <row r="686" spans="1:8" ht="18.75">
      <c r="A686" s="173"/>
      <c r="B686" s="173"/>
      <c r="C686" s="185"/>
      <c r="D686" s="179" t="s">
        <v>21</v>
      </c>
      <c r="E686" s="180" t="s">
        <v>22</v>
      </c>
      <c r="F686" s="181">
        <v>7943.3</v>
      </c>
      <c r="G686" s="202">
        <v>7943.3</v>
      </c>
      <c r="H686" s="187">
        <f t="shared" si="54"/>
        <v>1</v>
      </c>
    </row>
    <row r="687" spans="1:8" ht="18.75">
      <c r="A687" s="173"/>
      <c r="B687" s="173"/>
      <c r="C687" s="185"/>
      <c r="D687" s="179" t="s">
        <v>67</v>
      </c>
      <c r="E687" s="180" t="s">
        <v>68</v>
      </c>
      <c r="F687" s="181">
        <v>3910.8</v>
      </c>
      <c r="G687" s="202">
        <v>3910.4</v>
      </c>
      <c r="H687" s="187">
        <f t="shared" si="54"/>
        <v>0.9998977191367495</v>
      </c>
    </row>
    <row r="688" spans="1:10" ht="18.75">
      <c r="A688" s="173"/>
      <c r="B688" s="156" t="s">
        <v>420</v>
      </c>
      <c r="C688" s="143"/>
      <c r="D688" s="143"/>
      <c r="E688" s="144" t="s">
        <v>421</v>
      </c>
      <c r="F688" s="145">
        <f>F689+F714</f>
        <v>55427.600000000006</v>
      </c>
      <c r="G688" s="201">
        <f>G689+G714</f>
        <v>55304.100000000006</v>
      </c>
      <c r="H688" s="146">
        <f t="shared" si="54"/>
        <v>0.9977718681667617</v>
      </c>
      <c r="I688" s="70"/>
      <c r="J688" s="70"/>
    </row>
    <row r="689" spans="1:8" ht="18.75">
      <c r="A689" s="169"/>
      <c r="B689" s="142"/>
      <c r="C689" s="142" t="s">
        <v>16</v>
      </c>
      <c r="D689" s="142" t="s">
        <v>847</v>
      </c>
      <c r="E689" s="147" t="s">
        <v>17</v>
      </c>
      <c r="F689" s="145">
        <f>F690+F703</f>
        <v>55232.600000000006</v>
      </c>
      <c r="G689" s="201">
        <f>G690+G703</f>
        <v>55124.100000000006</v>
      </c>
      <c r="H689" s="146">
        <f t="shared" si="54"/>
        <v>0.9980355804361917</v>
      </c>
    </row>
    <row r="690" spans="1:8" ht="18.75">
      <c r="A690" s="169"/>
      <c r="B690" s="142"/>
      <c r="C690" s="142" t="s">
        <v>18</v>
      </c>
      <c r="D690" s="142" t="s">
        <v>847</v>
      </c>
      <c r="E690" s="147" t="s">
        <v>19</v>
      </c>
      <c r="F690" s="145">
        <f>F694+F691</f>
        <v>3128.9</v>
      </c>
      <c r="G690" s="145">
        <f>G694+G691</f>
        <v>3038.8</v>
      </c>
      <c r="H690" s="146">
        <f t="shared" si="54"/>
        <v>0.9712039374860175</v>
      </c>
    </row>
    <row r="691" spans="1:8" ht="18.75">
      <c r="A691" s="169"/>
      <c r="B691" s="142"/>
      <c r="C691" s="207" t="s">
        <v>20</v>
      </c>
      <c r="D691" s="207"/>
      <c r="E691" s="188" t="s">
        <v>893</v>
      </c>
      <c r="F691" s="201">
        <f>F692</f>
        <v>2772.3</v>
      </c>
      <c r="G691" s="201">
        <f>G692</f>
        <v>2772.3</v>
      </c>
      <c r="H691" s="146">
        <f t="shared" si="54"/>
        <v>1</v>
      </c>
    </row>
    <row r="692" spans="1:8" ht="18.75">
      <c r="A692" s="169"/>
      <c r="B692" s="142"/>
      <c r="C692" s="192" t="s">
        <v>953</v>
      </c>
      <c r="D692" s="192"/>
      <c r="E692" s="191" t="s">
        <v>954</v>
      </c>
      <c r="F692" s="155">
        <f>F693</f>
        <v>2772.3</v>
      </c>
      <c r="G692" s="155">
        <f>G693</f>
        <v>2772.3</v>
      </c>
      <c r="H692" s="151">
        <f t="shared" si="54"/>
        <v>1</v>
      </c>
    </row>
    <row r="693" spans="1:8" ht="18.75">
      <c r="A693" s="169"/>
      <c r="B693" s="142"/>
      <c r="C693" s="192"/>
      <c r="D693" s="192" t="s">
        <v>21</v>
      </c>
      <c r="E693" s="191" t="s">
        <v>22</v>
      </c>
      <c r="F693" s="155">
        <v>2772.3</v>
      </c>
      <c r="G693" s="155">
        <v>2772.3</v>
      </c>
      <c r="H693" s="151">
        <f t="shared" si="54"/>
        <v>1</v>
      </c>
    </row>
    <row r="694" spans="1:8" ht="37.5">
      <c r="A694" s="169"/>
      <c r="B694" s="142"/>
      <c r="C694" s="142" t="s">
        <v>29</v>
      </c>
      <c r="D694" s="142"/>
      <c r="E694" s="147" t="s">
        <v>938</v>
      </c>
      <c r="F694" s="145">
        <f>F695+F698+F700</f>
        <v>356.6</v>
      </c>
      <c r="G694" s="201">
        <f>G695+G698+G700</f>
        <v>266.5</v>
      </c>
      <c r="H694" s="146">
        <f t="shared" si="54"/>
        <v>0.7473359506449804</v>
      </c>
    </row>
    <row r="695" spans="1:8" ht="18.75">
      <c r="A695" s="169"/>
      <c r="B695" s="142"/>
      <c r="C695" s="148" t="s">
        <v>30</v>
      </c>
      <c r="D695" s="148" t="s">
        <v>847</v>
      </c>
      <c r="E695" s="149" t="s">
        <v>31</v>
      </c>
      <c r="F695" s="155">
        <f>F696+F697</f>
        <v>132.4</v>
      </c>
      <c r="G695" s="155">
        <f>G696+G697</f>
        <v>82.5</v>
      </c>
      <c r="H695" s="151">
        <f t="shared" si="54"/>
        <v>0.6231117824773413</v>
      </c>
    </row>
    <row r="696" spans="1:8" ht="18.75">
      <c r="A696" s="148"/>
      <c r="B696" s="148"/>
      <c r="C696" s="148"/>
      <c r="D696" s="148" t="s">
        <v>27</v>
      </c>
      <c r="E696" s="152" t="s">
        <v>28</v>
      </c>
      <c r="F696" s="155">
        <v>70</v>
      </c>
      <c r="G696" s="155">
        <v>69.3</v>
      </c>
      <c r="H696" s="151">
        <f t="shared" si="54"/>
        <v>0.99</v>
      </c>
    </row>
    <row r="697" spans="1:8" ht="18.75">
      <c r="A697" s="148"/>
      <c r="B697" s="148"/>
      <c r="C697" s="148"/>
      <c r="D697" s="148" t="s">
        <v>32</v>
      </c>
      <c r="E697" s="152" t="s">
        <v>33</v>
      </c>
      <c r="F697" s="155">
        <v>62.4</v>
      </c>
      <c r="G697" s="155">
        <v>13.2</v>
      </c>
      <c r="H697" s="151">
        <f t="shared" si="54"/>
        <v>0.21153846153846154</v>
      </c>
    </row>
    <row r="698" spans="1:8" ht="18.75">
      <c r="A698" s="142"/>
      <c r="B698" s="142"/>
      <c r="C698" s="148" t="s">
        <v>34</v>
      </c>
      <c r="D698" s="148" t="s">
        <v>847</v>
      </c>
      <c r="E698" s="149" t="s">
        <v>35</v>
      </c>
      <c r="F698" s="155">
        <f>F699</f>
        <v>171.2</v>
      </c>
      <c r="G698" s="155">
        <f>G699</f>
        <v>171</v>
      </c>
      <c r="H698" s="151">
        <f t="shared" si="54"/>
        <v>0.9988317757009346</v>
      </c>
    </row>
    <row r="699" spans="1:8" ht="18.75">
      <c r="A699" s="173"/>
      <c r="B699" s="148"/>
      <c r="C699" s="148"/>
      <c r="D699" s="148" t="s">
        <v>27</v>
      </c>
      <c r="E699" s="152" t="s">
        <v>28</v>
      </c>
      <c r="F699" s="150">
        <v>171.2</v>
      </c>
      <c r="G699" s="155">
        <v>171</v>
      </c>
      <c r="H699" s="151">
        <f t="shared" si="54"/>
        <v>0.9988317757009346</v>
      </c>
    </row>
    <row r="700" spans="1:8" ht="18.75">
      <c r="A700" s="169"/>
      <c r="B700" s="142"/>
      <c r="C700" s="148" t="s">
        <v>37</v>
      </c>
      <c r="D700" s="148" t="s">
        <v>847</v>
      </c>
      <c r="E700" s="149" t="s">
        <v>38</v>
      </c>
      <c r="F700" s="150">
        <f>F701+F702</f>
        <v>53</v>
      </c>
      <c r="G700" s="155">
        <f>G701+G702</f>
        <v>13</v>
      </c>
      <c r="H700" s="151">
        <f t="shared" si="54"/>
        <v>0.24528301886792453</v>
      </c>
    </row>
    <row r="701" spans="1:8" ht="18.75">
      <c r="A701" s="173"/>
      <c r="B701" s="148"/>
      <c r="C701" s="148"/>
      <c r="D701" s="148" t="s">
        <v>27</v>
      </c>
      <c r="E701" s="152" t="s">
        <v>28</v>
      </c>
      <c r="F701" s="150">
        <v>13</v>
      </c>
      <c r="G701" s="155">
        <v>13</v>
      </c>
      <c r="H701" s="151">
        <f t="shared" si="54"/>
        <v>1</v>
      </c>
    </row>
    <row r="702" spans="1:8" ht="18.75">
      <c r="A702" s="173"/>
      <c r="B702" s="148"/>
      <c r="C702" s="148"/>
      <c r="D702" s="148" t="s">
        <v>32</v>
      </c>
      <c r="E702" s="152" t="s">
        <v>33</v>
      </c>
      <c r="F702" s="150">
        <v>40</v>
      </c>
      <c r="G702" s="155">
        <v>0</v>
      </c>
      <c r="H702" s="151">
        <f t="shared" si="54"/>
        <v>0</v>
      </c>
    </row>
    <row r="703" spans="1:8" ht="37.5">
      <c r="A703" s="142"/>
      <c r="B703" s="142"/>
      <c r="C703" s="142" t="s">
        <v>39</v>
      </c>
      <c r="D703" s="142" t="s">
        <v>847</v>
      </c>
      <c r="E703" s="147" t="s">
        <v>572</v>
      </c>
      <c r="F703" s="145">
        <f>F704+F710</f>
        <v>52103.700000000004</v>
      </c>
      <c r="G703" s="201">
        <f>G704+G710</f>
        <v>52085.3</v>
      </c>
      <c r="H703" s="146">
        <f t="shared" si="54"/>
        <v>0.9996468580926114</v>
      </c>
    </row>
    <row r="704" spans="1:8" ht="37.5">
      <c r="A704" s="142"/>
      <c r="B704" s="142"/>
      <c r="C704" s="142" t="s">
        <v>41</v>
      </c>
      <c r="D704" s="142"/>
      <c r="E704" s="147" t="s">
        <v>42</v>
      </c>
      <c r="F704" s="145">
        <f>F705+F708</f>
        <v>51321.3</v>
      </c>
      <c r="G704" s="201">
        <f>G705+G708</f>
        <v>51315.9</v>
      </c>
      <c r="H704" s="146">
        <f t="shared" si="54"/>
        <v>0.9998947805297216</v>
      </c>
    </row>
    <row r="705" spans="1:8" ht="18.75">
      <c r="A705" s="142"/>
      <c r="B705" s="142"/>
      <c r="C705" s="148" t="s">
        <v>44</v>
      </c>
      <c r="D705" s="148" t="s">
        <v>847</v>
      </c>
      <c r="E705" s="149" t="s">
        <v>45</v>
      </c>
      <c r="F705" s="155">
        <f>F706+F707</f>
        <v>7316.3</v>
      </c>
      <c r="G705" s="155">
        <f>G706+G707</f>
        <v>7310.9</v>
      </c>
      <c r="H705" s="151">
        <f t="shared" si="54"/>
        <v>0.9992619220097589</v>
      </c>
    </row>
    <row r="706" spans="1:8" ht="37.5">
      <c r="A706" s="148"/>
      <c r="B706" s="148"/>
      <c r="C706" s="148"/>
      <c r="D706" s="148" t="s">
        <v>46</v>
      </c>
      <c r="E706" s="152" t="s">
        <v>47</v>
      </c>
      <c r="F706" s="155">
        <v>7229.8</v>
      </c>
      <c r="G706" s="155">
        <v>7229</v>
      </c>
      <c r="H706" s="151">
        <f t="shared" si="54"/>
        <v>0.9998893468698996</v>
      </c>
    </row>
    <row r="707" spans="1:8" ht="18.75">
      <c r="A707" s="148"/>
      <c r="B707" s="148"/>
      <c r="C707" s="148"/>
      <c r="D707" s="148" t="s">
        <v>27</v>
      </c>
      <c r="E707" s="152" t="s">
        <v>28</v>
      </c>
      <c r="F707" s="155">
        <v>86.5</v>
      </c>
      <c r="G707" s="155">
        <v>81.9</v>
      </c>
      <c r="H707" s="151">
        <f t="shared" si="54"/>
        <v>0.9468208092485549</v>
      </c>
    </row>
    <row r="708" spans="1:8" ht="18.75">
      <c r="A708" s="142"/>
      <c r="B708" s="142"/>
      <c r="C708" s="148" t="s">
        <v>54</v>
      </c>
      <c r="D708" s="148" t="s">
        <v>847</v>
      </c>
      <c r="E708" s="149" t="s">
        <v>55</v>
      </c>
      <c r="F708" s="150">
        <f>F709</f>
        <v>44005</v>
      </c>
      <c r="G708" s="155">
        <f>G709</f>
        <v>44005</v>
      </c>
      <c r="H708" s="151">
        <f t="shared" si="54"/>
        <v>1</v>
      </c>
    </row>
    <row r="709" spans="1:8" ht="18.75">
      <c r="A709" s="173"/>
      <c r="B709" s="148"/>
      <c r="C709" s="148"/>
      <c r="D709" s="148" t="s">
        <v>21</v>
      </c>
      <c r="E709" s="152" t="s">
        <v>22</v>
      </c>
      <c r="F709" s="150">
        <v>44005</v>
      </c>
      <c r="G709" s="155">
        <v>44005</v>
      </c>
      <c r="H709" s="151">
        <f t="shared" si="54"/>
        <v>1</v>
      </c>
    </row>
    <row r="710" spans="1:8" ht="18.75">
      <c r="A710" s="173"/>
      <c r="B710" s="148"/>
      <c r="C710" s="143" t="s">
        <v>59</v>
      </c>
      <c r="D710" s="225"/>
      <c r="E710" s="224" t="s">
        <v>60</v>
      </c>
      <c r="F710" s="145">
        <f>F711</f>
        <v>782.4</v>
      </c>
      <c r="G710" s="201">
        <f>G711</f>
        <v>769.4</v>
      </c>
      <c r="H710" s="146">
        <f t="shared" si="54"/>
        <v>0.9833844580777096</v>
      </c>
    </row>
    <row r="711" spans="1:8" ht="37.5">
      <c r="A711" s="173"/>
      <c r="B711" s="148"/>
      <c r="C711" s="178" t="s">
        <v>361</v>
      </c>
      <c r="D711" s="251"/>
      <c r="E711" s="180" t="s">
        <v>72</v>
      </c>
      <c r="F711" s="181">
        <f>F712+F713</f>
        <v>782.4</v>
      </c>
      <c r="G711" s="202">
        <f>G712+G713</f>
        <v>769.4</v>
      </c>
      <c r="H711" s="187">
        <f t="shared" si="54"/>
        <v>0.9833844580777096</v>
      </c>
    </row>
    <row r="712" spans="1:8" ht="18.75">
      <c r="A712" s="173"/>
      <c r="B712" s="148"/>
      <c r="C712" s="178"/>
      <c r="D712" s="179" t="s">
        <v>27</v>
      </c>
      <c r="E712" s="180" t="s">
        <v>28</v>
      </c>
      <c r="F712" s="181">
        <v>243.1</v>
      </c>
      <c r="G712" s="202">
        <v>230.1</v>
      </c>
      <c r="H712" s="187">
        <f t="shared" si="54"/>
        <v>0.946524064171123</v>
      </c>
    </row>
    <row r="713" spans="1:8" ht="18.75">
      <c r="A713" s="173"/>
      <c r="B713" s="148"/>
      <c r="C713" s="185"/>
      <c r="D713" s="179" t="s">
        <v>21</v>
      </c>
      <c r="E713" s="180" t="s">
        <v>22</v>
      </c>
      <c r="F713" s="181">
        <v>539.3</v>
      </c>
      <c r="G713" s="202">
        <v>539.3</v>
      </c>
      <c r="H713" s="187">
        <f t="shared" si="54"/>
        <v>1</v>
      </c>
    </row>
    <row r="714" spans="1:8" ht="37.5">
      <c r="A714" s="169"/>
      <c r="B714" s="142"/>
      <c r="C714" s="142" t="s">
        <v>111</v>
      </c>
      <c r="D714" s="142" t="s">
        <v>847</v>
      </c>
      <c r="E714" s="147" t="s">
        <v>854</v>
      </c>
      <c r="F714" s="145">
        <f>F715</f>
        <v>195</v>
      </c>
      <c r="G714" s="201">
        <f>G715</f>
        <v>180</v>
      </c>
      <c r="H714" s="146">
        <f t="shared" si="54"/>
        <v>0.9230769230769231</v>
      </c>
    </row>
    <row r="715" spans="1:8" ht="18.75">
      <c r="A715" s="169"/>
      <c r="B715" s="142"/>
      <c r="C715" s="142" t="s">
        <v>112</v>
      </c>
      <c r="D715" s="142" t="s">
        <v>847</v>
      </c>
      <c r="E715" s="147" t="s">
        <v>395</v>
      </c>
      <c r="F715" s="145">
        <f>F716+F719+F722</f>
        <v>195</v>
      </c>
      <c r="G715" s="201">
        <f>G716+G719+G722</f>
        <v>180</v>
      </c>
      <c r="H715" s="146">
        <f t="shared" si="54"/>
        <v>0.9230769230769231</v>
      </c>
    </row>
    <row r="716" spans="1:8" ht="18.75">
      <c r="A716" s="169"/>
      <c r="B716" s="142"/>
      <c r="C716" s="142" t="s">
        <v>113</v>
      </c>
      <c r="D716" s="142"/>
      <c r="E716" s="147" t="s">
        <v>114</v>
      </c>
      <c r="F716" s="145">
        <f>F717</f>
        <v>75</v>
      </c>
      <c r="G716" s="201">
        <f>G717</f>
        <v>60</v>
      </c>
      <c r="H716" s="146">
        <f t="shared" si="54"/>
        <v>0.8</v>
      </c>
    </row>
    <row r="717" spans="1:8" ht="18.75">
      <c r="A717" s="169"/>
      <c r="B717" s="142"/>
      <c r="C717" s="148" t="s">
        <v>116</v>
      </c>
      <c r="D717" s="148" t="s">
        <v>847</v>
      </c>
      <c r="E717" s="149" t="s">
        <v>483</v>
      </c>
      <c r="F717" s="150">
        <f>F718</f>
        <v>75</v>
      </c>
      <c r="G717" s="155">
        <f>G718</f>
        <v>60</v>
      </c>
      <c r="H717" s="151">
        <f t="shared" si="54"/>
        <v>0.8</v>
      </c>
    </row>
    <row r="718" spans="1:8" ht="18.75">
      <c r="A718" s="173"/>
      <c r="B718" s="148"/>
      <c r="C718" s="148"/>
      <c r="D718" s="148" t="s">
        <v>27</v>
      </c>
      <c r="E718" s="152" t="s">
        <v>28</v>
      </c>
      <c r="F718" s="150">
        <v>75</v>
      </c>
      <c r="G718" s="155">
        <v>60</v>
      </c>
      <c r="H718" s="151">
        <f t="shared" si="54"/>
        <v>0.8</v>
      </c>
    </row>
    <row r="719" spans="1:8" ht="18.75">
      <c r="A719" s="169"/>
      <c r="B719" s="142"/>
      <c r="C719" s="142" t="s">
        <v>120</v>
      </c>
      <c r="D719" s="148"/>
      <c r="E719" s="147" t="s">
        <v>121</v>
      </c>
      <c r="F719" s="145">
        <f>F720</f>
        <v>65</v>
      </c>
      <c r="G719" s="201">
        <f>G720</f>
        <v>65</v>
      </c>
      <c r="H719" s="146">
        <f t="shared" si="54"/>
        <v>1</v>
      </c>
    </row>
    <row r="720" spans="1:8" ht="18.75">
      <c r="A720" s="169"/>
      <c r="B720" s="142"/>
      <c r="C720" s="148" t="s">
        <v>122</v>
      </c>
      <c r="D720" s="148" t="s">
        <v>847</v>
      </c>
      <c r="E720" s="149" t="s">
        <v>955</v>
      </c>
      <c r="F720" s="150">
        <f>F721</f>
        <v>65</v>
      </c>
      <c r="G720" s="155">
        <f>G721</f>
        <v>65</v>
      </c>
      <c r="H720" s="151">
        <f t="shared" si="54"/>
        <v>1</v>
      </c>
    </row>
    <row r="721" spans="1:8" ht="18.75">
      <c r="A721" s="173"/>
      <c r="B721" s="148"/>
      <c r="C721" s="148"/>
      <c r="D721" s="148" t="s">
        <v>27</v>
      </c>
      <c r="E721" s="152" t="s">
        <v>28</v>
      </c>
      <c r="F721" s="150">
        <v>65</v>
      </c>
      <c r="G721" s="155">
        <v>65</v>
      </c>
      <c r="H721" s="151">
        <f t="shared" si="54"/>
        <v>1</v>
      </c>
    </row>
    <row r="722" spans="1:8" ht="18.75">
      <c r="A722" s="169"/>
      <c r="B722" s="142"/>
      <c r="C722" s="142" t="s">
        <v>123</v>
      </c>
      <c r="D722" s="142"/>
      <c r="E722" s="147" t="s">
        <v>124</v>
      </c>
      <c r="F722" s="145">
        <f>F723</f>
        <v>55</v>
      </c>
      <c r="G722" s="201">
        <f>G723</f>
        <v>55</v>
      </c>
      <c r="H722" s="146">
        <f t="shared" si="54"/>
        <v>1</v>
      </c>
    </row>
    <row r="723" spans="1:8" ht="18.75">
      <c r="A723" s="169"/>
      <c r="B723" s="142"/>
      <c r="C723" s="148" t="s">
        <v>125</v>
      </c>
      <c r="D723" s="148" t="s">
        <v>847</v>
      </c>
      <c r="E723" s="149" t="s">
        <v>126</v>
      </c>
      <c r="F723" s="150">
        <f>F724</f>
        <v>55</v>
      </c>
      <c r="G723" s="155">
        <f>G724</f>
        <v>55</v>
      </c>
      <c r="H723" s="151">
        <f t="shared" si="54"/>
        <v>1</v>
      </c>
    </row>
    <row r="724" spans="1:8" ht="18.75">
      <c r="A724" s="173"/>
      <c r="B724" s="148"/>
      <c r="C724" s="148"/>
      <c r="D724" s="148" t="s">
        <v>27</v>
      </c>
      <c r="E724" s="152" t="s">
        <v>28</v>
      </c>
      <c r="F724" s="150">
        <v>55</v>
      </c>
      <c r="G724" s="155">
        <v>55</v>
      </c>
      <c r="H724" s="151">
        <f t="shared" si="54"/>
        <v>1</v>
      </c>
    </row>
    <row r="725" spans="1:8" ht="18.75">
      <c r="A725" s="173"/>
      <c r="B725" s="143" t="s">
        <v>426</v>
      </c>
      <c r="C725" s="143"/>
      <c r="D725" s="143"/>
      <c r="E725" s="144" t="s">
        <v>427</v>
      </c>
      <c r="F725" s="145">
        <f>F726+F752</f>
        <v>46650.9</v>
      </c>
      <c r="G725" s="201">
        <f>G726+G752</f>
        <v>46326.7</v>
      </c>
      <c r="H725" s="146">
        <f t="shared" si="54"/>
        <v>0.9930505092077536</v>
      </c>
    </row>
    <row r="726" spans="1:8" ht="18.75">
      <c r="A726" s="173"/>
      <c r="B726" s="143" t="s">
        <v>430</v>
      </c>
      <c r="C726" s="143"/>
      <c r="D726" s="143"/>
      <c r="E726" s="144" t="s">
        <v>431</v>
      </c>
      <c r="F726" s="145">
        <f>F727+F745</f>
        <v>21531.600000000002</v>
      </c>
      <c r="G726" s="201">
        <f>G727+G745</f>
        <v>21212.899999999998</v>
      </c>
      <c r="H726" s="146">
        <f aca="true" t="shared" si="58" ref="H726:H757">G726/F726</f>
        <v>0.9851984989503797</v>
      </c>
    </row>
    <row r="727" spans="1:8" ht="18.75">
      <c r="A727" s="169"/>
      <c r="B727" s="142"/>
      <c r="C727" s="142" t="s">
        <v>16</v>
      </c>
      <c r="D727" s="142" t="s">
        <v>847</v>
      </c>
      <c r="E727" s="147" t="s">
        <v>17</v>
      </c>
      <c r="F727" s="145">
        <f>F732+F728</f>
        <v>20772.800000000003</v>
      </c>
      <c r="G727" s="145">
        <f>G732+G728</f>
        <v>20514.6</v>
      </c>
      <c r="H727" s="146">
        <f t="shared" si="58"/>
        <v>0.9875702842178231</v>
      </c>
    </row>
    <row r="728" spans="1:8" ht="18.75">
      <c r="A728" s="169"/>
      <c r="B728" s="142"/>
      <c r="C728" s="142" t="s">
        <v>18</v>
      </c>
      <c r="D728" s="142" t="s">
        <v>847</v>
      </c>
      <c r="E728" s="147" t="s">
        <v>19</v>
      </c>
      <c r="F728" s="145">
        <f aca="true" t="shared" si="59" ref="F728:G730">F729</f>
        <v>75</v>
      </c>
      <c r="G728" s="145">
        <f t="shared" si="59"/>
        <v>75</v>
      </c>
      <c r="H728" s="146">
        <f t="shared" si="58"/>
        <v>1</v>
      </c>
    </row>
    <row r="729" spans="1:8" ht="37.5">
      <c r="A729" s="169"/>
      <c r="B729" s="142"/>
      <c r="C729" s="142" t="s">
        <v>29</v>
      </c>
      <c r="D729" s="142"/>
      <c r="E729" s="147" t="s">
        <v>938</v>
      </c>
      <c r="F729" s="145">
        <f t="shared" si="59"/>
        <v>75</v>
      </c>
      <c r="G729" s="145">
        <f t="shared" si="59"/>
        <v>75</v>
      </c>
      <c r="H729" s="146">
        <f t="shared" si="58"/>
        <v>1</v>
      </c>
    </row>
    <row r="730" spans="1:8" ht="18.75">
      <c r="A730" s="255"/>
      <c r="B730" s="178"/>
      <c r="C730" s="179" t="s">
        <v>521</v>
      </c>
      <c r="D730" s="178"/>
      <c r="E730" s="216" t="s">
        <v>956</v>
      </c>
      <c r="F730" s="181">
        <f t="shared" si="59"/>
        <v>75</v>
      </c>
      <c r="G730" s="181">
        <f t="shared" si="59"/>
        <v>75</v>
      </c>
      <c r="H730" s="187">
        <f t="shared" si="58"/>
        <v>1</v>
      </c>
    </row>
    <row r="731" spans="1:8" ht="18.75">
      <c r="A731" s="255"/>
      <c r="B731" s="178"/>
      <c r="C731" s="178"/>
      <c r="D731" s="179" t="s">
        <v>21</v>
      </c>
      <c r="E731" s="180" t="s">
        <v>22</v>
      </c>
      <c r="F731" s="181">
        <v>75</v>
      </c>
      <c r="G731" s="202">
        <v>75</v>
      </c>
      <c r="H731" s="187">
        <f t="shared" si="58"/>
        <v>1</v>
      </c>
    </row>
    <row r="732" spans="1:8" ht="37.5">
      <c r="A732" s="169"/>
      <c r="B732" s="142"/>
      <c r="C732" s="142" t="s">
        <v>39</v>
      </c>
      <c r="D732" s="142" t="s">
        <v>847</v>
      </c>
      <c r="E732" s="147" t="s">
        <v>572</v>
      </c>
      <c r="F732" s="145">
        <f>F733</f>
        <v>20697.800000000003</v>
      </c>
      <c r="G732" s="201">
        <f>G733</f>
        <v>20439.6</v>
      </c>
      <c r="H732" s="146">
        <f t="shared" si="58"/>
        <v>0.987525244228855</v>
      </c>
    </row>
    <row r="733" spans="1:8" ht="18.75">
      <c r="A733" s="169"/>
      <c r="B733" s="142"/>
      <c r="C733" s="142" t="s">
        <v>59</v>
      </c>
      <c r="D733" s="142"/>
      <c r="E733" s="147" t="s">
        <v>60</v>
      </c>
      <c r="F733" s="145">
        <f>F734+F736+F739+F741+F743</f>
        <v>20697.800000000003</v>
      </c>
      <c r="G733" s="201">
        <f>G734+G736+G739+G741+G743</f>
        <v>20439.6</v>
      </c>
      <c r="H733" s="146">
        <f t="shared" si="58"/>
        <v>0.987525244228855</v>
      </c>
    </row>
    <row r="734" spans="1:8" ht="18.75">
      <c r="A734" s="169"/>
      <c r="B734" s="142"/>
      <c r="C734" s="148" t="s">
        <v>478</v>
      </c>
      <c r="D734" s="148" t="s">
        <v>847</v>
      </c>
      <c r="E734" s="149" t="s">
        <v>957</v>
      </c>
      <c r="F734" s="150">
        <f>F735</f>
        <v>50</v>
      </c>
      <c r="G734" s="155">
        <f>G735</f>
        <v>0</v>
      </c>
      <c r="H734" s="151">
        <f t="shared" si="58"/>
        <v>0</v>
      </c>
    </row>
    <row r="735" spans="1:8" ht="18.75">
      <c r="A735" s="173"/>
      <c r="B735" s="148"/>
      <c r="C735" s="148"/>
      <c r="D735" s="148" t="s">
        <v>32</v>
      </c>
      <c r="E735" s="152" t="s">
        <v>33</v>
      </c>
      <c r="F735" s="150">
        <v>50</v>
      </c>
      <c r="G735" s="155">
        <v>0</v>
      </c>
      <c r="H735" s="151">
        <f t="shared" si="58"/>
        <v>0</v>
      </c>
    </row>
    <row r="736" spans="1:8" ht="18.75">
      <c r="A736" s="173"/>
      <c r="B736" s="148"/>
      <c r="C736" s="185" t="s">
        <v>479</v>
      </c>
      <c r="D736" s="179"/>
      <c r="E736" s="180" t="s">
        <v>64</v>
      </c>
      <c r="F736" s="181">
        <f>F737+F738</f>
        <v>7350.1</v>
      </c>
      <c r="G736" s="202">
        <f>G737+G738</f>
        <v>7349.9</v>
      </c>
      <c r="H736" s="187">
        <f t="shared" si="58"/>
        <v>0.9999727894858572</v>
      </c>
    </row>
    <row r="737" spans="1:8" ht="18.75">
      <c r="A737" s="173"/>
      <c r="B737" s="148"/>
      <c r="C737" s="185"/>
      <c r="D737" s="179" t="s">
        <v>32</v>
      </c>
      <c r="E737" s="180" t="s">
        <v>33</v>
      </c>
      <c r="F737" s="181">
        <v>1699.6</v>
      </c>
      <c r="G737" s="202">
        <v>1699.4</v>
      </c>
      <c r="H737" s="187">
        <f t="shared" si="58"/>
        <v>0.9998823252530008</v>
      </c>
    </row>
    <row r="738" spans="1:8" ht="18.75">
      <c r="A738" s="173"/>
      <c r="B738" s="148"/>
      <c r="C738" s="185"/>
      <c r="D738" s="179" t="s">
        <v>21</v>
      </c>
      <c r="E738" s="180" t="s">
        <v>22</v>
      </c>
      <c r="F738" s="181">
        <v>5650.5</v>
      </c>
      <c r="G738" s="202">
        <v>5650.5</v>
      </c>
      <c r="H738" s="187">
        <f t="shared" si="58"/>
        <v>1</v>
      </c>
    </row>
    <row r="739" spans="1:8" ht="18.75">
      <c r="A739" s="173"/>
      <c r="B739" s="148"/>
      <c r="C739" s="185" t="s">
        <v>360</v>
      </c>
      <c r="D739" s="179"/>
      <c r="E739" s="180" t="s">
        <v>65</v>
      </c>
      <c r="F739" s="181">
        <f>F740</f>
        <v>11881.3</v>
      </c>
      <c r="G739" s="202">
        <f>G740</f>
        <v>11771.8</v>
      </c>
      <c r="H739" s="187">
        <f t="shared" si="58"/>
        <v>0.9907838367855369</v>
      </c>
    </row>
    <row r="740" spans="1:8" ht="18.75">
      <c r="A740" s="173"/>
      <c r="B740" s="148"/>
      <c r="C740" s="185"/>
      <c r="D740" s="179" t="s">
        <v>21</v>
      </c>
      <c r="E740" s="180" t="s">
        <v>22</v>
      </c>
      <c r="F740" s="181">
        <v>11881.3</v>
      </c>
      <c r="G740" s="202">
        <v>11771.8</v>
      </c>
      <c r="H740" s="187">
        <f t="shared" si="58"/>
        <v>0.9907838367855369</v>
      </c>
    </row>
    <row r="741" spans="1:8" ht="18.75">
      <c r="A741" s="173"/>
      <c r="B741" s="148"/>
      <c r="C741" s="178" t="s">
        <v>474</v>
      </c>
      <c r="D741" s="251"/>
      <c r="E741" s="180" t="s">
        <v>70</v>
      </c>
      <c r="F741" s="181">
        <f>F742</f>
        <v>1000</v>
      </c>
      <c r="G741" s="202">
        <f>G742</f>
        <v>1000</v>
      </c>
      <c r="H741" s="187">
        <f t="shared" si="58"/>
        <v>1</v>
      </c>
    </row>
    <row r="742" spans="1:8" ht="18.75">
      <c r="A742" s="173"/>
      <c r="B742" s="148"/>
      <c r="C742" s="185"/>
      <c r="D742" s="179" t="s">
        <v>32</v>
      </c>
      <c r="E742" s="180" t="s">
        <v>33</v>
      </c>
      <c r="F742" s="181">
        <v>1000</v>
      </c>
      <c r="G742" s="202">
        <v>1000</v>
      </c>
      <c r="H742" s="187">
        <f t="shared" si="58"/>
        <v>1</v>
      </c>
    </row>
    <row r="743" spans="1:8" ht="37.5">
      <c r="A743" s="173"/>
      <c r="B743" s="148"/>
      <c r="C743" s="185" t="s">
        <v>476</v>
      </c>
      <c r="D743" s="252"/>
      <c r="E743" s="250" t="s">
        <v>71</v>
      </c>
      <c r="F743" s="181">
        <f>F744</f>
        <v>416.4</v>
      </c>
      <c r="G743" s="202">
        <f>G744</f>
        <v>317.9</v>
      </c>
      <c r="H743" s="187">
        <f t="shared" si="58"/>
        <v>0.7634486071085494</v>
      </c>
    </row>
    <row r="744" spans="1:8" ht="18.75">
      <c r="A744" s="173"/>
      <c r="B744" s="148"/>
      <c r="C744" s="185"/>
      <c r="D744" s="179" t="s">
        <v>32</v>
      </c>
      <c r="E744" s="180" t="s">
        <v>33</v>
      </c>
      <c r="F744" s="181">
        <v>416.4</v>
      </c>
      <c r="G744" s="202">
        <v>317.9</v>
      </c>
      <c r="H744" s="187">
        <f t="shared" si="58"/>
        <v>0.7634486071085494</v>
      </c>
    </row>
    <row r="745" spans="1:8" ht="18.75">
      <c r="A745" s="207"/>
      <c r="B745" s="142"/>
      <c r="C745" s="142" t="s">
        <v>274</v>
      </c>
      <c r="D745" s="142" t="s">
        <v>847</v>
      </c>
      <c r="E745" s="147" t="s">
        <v>275</v>
      </c>
      <c r="F745" s="145">
        <f>F746</f>
        <v>758.8</v>
      </c>
      <c r="G745" s="201">
        <f>G746</f>
        <v>698.3</v>
      </c>
      <c r="H745" s="146">
        <f t="shared" si="58"/>
        <v>0.9202688455455983</v>
      </c>
    </row>
    <row r="746" spans="1:8" ht="18.75">
      <c r="A746" s="207"/>
      <c r="B746" s="142"/>
      <c r="C746" s="142" t="s">
        <v>281</v>
      </c>
      <c r="D746" s="142" t="s">
        <v>847</v>
      </c>
      <c r="E746" s="147" t="s">
        <v>282</v>
      </c>
      <c r="F746" s="145">
        <f>F747</f>
        <v>758.8</v>
      </c>
      <c r="G746" s="201">
        <f>G747</f>
        <v>698.3</v>
      </c>
      <c r="H746" s="146">
        <f t="shared" si="58"/>
        <v>0.9202688455455983</v>
      </c>
    </row>
    <row r="747" spans="1:8" ht="18.75">
      <c r="A747" s="207"/>
      <c r="B747" s="142"/>
      <c r="C747" s="142" t="s">
        <v>283</v>
      </c>
      <c r="D747" s="142"/>
      <c r="E747" s="147" t="s">
        <v>284</v>
      </c>
      <c r="F747" s="145">
        <f>F748+F750</f>
        <v>758.8</v>
      </c>
      <c r="G747" s="201">
        <f>G748+G750</f>
        <v>698.3</v>
      </c>
      <c r="H747" s="146">
        <f t="shared" si="58"/>
        <v>0.9202688455455983</v>
      </c>
    </row>
    <row r="748" spans="1:8" ht="18.75">
      <c r="A748" s="207"/>
      <c r="B748" s="142"/>
      <c r="C748" s="148" t="s">
        <v>285</v>
      </c>
      <c r="D748" s="148" t="s">
        <v>847</v>
      </c>
      <c r="E748" s="149" t="s">
        <v>958</v>
      </c>
      <c r="F748" s="150">
        <f>F749</f>
        <v>287.8</v>
      </c>
      <c r="G748" s="155">
        <f>G749</f>
        <v>281.9</v>
      </c>
      <c r="H748" s="151">
        <f t="shared" si="58"/>
        <v>0.9794996525364835</v>
      </c>
    </row>
    <row r="749" spans="1:8" ht="18.75">
      <c r="A749" s="192"/>
      <c r="B749" s="148"/>
      <c r="C749" s="148"/>
      <c r="D749" s="148" t="s">
        <v>21</v>
      </c>
      <c r="E749" s="152" t="s">
        <v>22</v>
      </c>
      <c r="F749" s="150">
        <v>287.8</v>
      </c>
      <c r="G749" s="155">
        <v>281.9</v>
      </c>
      <c r="H749" s="151">
        <f t="shared" si="58"/>
        <v>0.9794996525364835</v>
      </c>
    </row>
    <row r="750" spans="1:8" ht="18.75">
      <c r="A750" s="192"/>
      <c r="B750" s="148"/>
      <c r="C750" s="185" t="s">
        <v>480</v>
      </c>
      <c r="D750" s="179"/>
      <c r="E750" s="180" t="s">
        <v>286</v>
      </c>
      <c r="F750" s="181">
        <f>F751</f>
        <v>471</v>
      </c>
      <c r="G750" s="202">
        <f>G751</f>
        <v>416.4</v>
      </c>
      <c r="H750" s="187">
        <f t="shared" si="58"/>
        <v>0.884076433121019</v>
      </c>
    </row>
    <row r="751" spans="1:8" ht="18.75">
      <c r="A751" s="192"/>
      <c r="B751" s="148"/>
      <c r="C751" s="185"/>
      <c r="D751" s="179" t="s">
        <v>21</v>
      </c>
      <c r="E751" s="180" t="s">
        <v>22</v>
      </c>
      <c r="F751" s="181">
        <v>471</v>
      </c>
      <c r="G751" s="202">
        <v>416.4</v>
      </c>
      <c r="H751" s="187">
        <f t="shared" si="58"/>
        <v>0.884076433121019</v>
      </c>
    </row>
    <row r="752" spans="1:8" ht="18.75">
      <c r="A752" s="192"/>
      <c r="B752" s="143" t="s">
        <v>441</v>
      </c>
      <c r="C752" s="143"/>
      <c r="D752" s="167"/>
      <c r="E752" s="168" t="s">
        <v>442</v>
      </c>
      <c r="F752" s="145">
        <f aca="true" t="shared" si="60" ref="F752:G756">F753</f>
        <v>25119.3</v>
      </c>
      <c r="G752" s="201">
        <f t="shared" si="60"/>
        <v>25113.8</v>
      </c>
      <c r="H752" s="146">
        <f t="shared" si="58"/>
        <v>0.9997810448539569</v>
      </c>
    </row>
    <row r="753" spans="1:8" ht="18.75">
      <c r="A753" s="192"/>
      <c r="B753" s="143"/>
      <c r="C753" s="143" t="s">
        <v>16</v>
      </c>
      <c r="D753" s="197"/>
      <c r="E753" s="224" t="s">
        <v>17</v>
      </c>
      <c r="F753" s="145">
        <f t="shared" si="60"/>
        <v>25119.3</v>
      </c>
      <c r="G753" s="201">
        <f t="shared" si="60"/>
        <v>25113.8</v>
      </c>
      <c r="H753" s="146">
        <f t="shared" si="58"/>
        <v>0.9997810448539569</v>
      </c>
    </row>
    <row r="754" spans="1:8" ht="37.5">
      <c r="A754" s="192"/>
      <c r="B754" s="167"/>
      <c r="C754" s="225" t="s">
        <v>39</v>
      </c>
      <c r="D754" s="207"/>
      <c r="E754" s="214" t="s">
        <v>40</v>
      </c>
      <c r="F754" s="145">
        <f t="shared" si="60"/>
        <v>25119.3</v>
      </c>
      <c r="G754" s="201">
        <f t="shared" si="60"/>
        <v>25113.8</v>
      </c>
      <c r="H754" s="146">
        <f t="shared" si="58"/>
        <v>0.9997810448539569</v>
      </c>
    </row>
    <row r="755" spans="1:8" ht="18.75">
      <c r="A755" s="192"/>
      <c r="B755" s="167"/>
      <c r="C755" s="167" t="s">
        <v>59</v>
      </c>
      <c r="D755" s="225"/>
      <c r="E755" s="224" t="s">
        <v>60</v>
      </c>
      <c r="F755" s="145">
        <f t="shared" si="60"/>
        <v>25119.3</v>
      </c>
      <c r="G755" s="145">
        <f t="shared" si="60"/>
        <v>25113.8</v>
      </c>
      <c r="H755" s="146">
        <f t="shared" si="58"/>
        <v>0.9997810448539569</v>
      </c>
    </row>
    <row r="756" spans="1:8" ht="37.5">
      <c r="A756" s="192"/>
      <c r="B756" s="167"/>
      <c r="C756" s="179" t="s">
        <v>361</v>
      </c>
      <c r="D756" s="251"/>
      <c r="E756" s="180" t="s">
        <v>72</v>
      </c>
      <c r="F756" s="181">
        <f t="shared" si="60"/>
        <v>25119.3</v>
      </c>
      <c r="G756" s="181">
        <f t="shared" si="60"/>
        <v>25113.8</v>
      </c>
      <c r="H756" s="187">
        <f t="shared" si="58"/>
        <v>0.9997810448539569</v>
      </c>
    </row>
    <row r="757" spans="1:8" ht="18.75">
      <c r="A757" s="192"/>
      <c r="B757" s="167"/>
      <c r="C757" s="194"/>
      <c r="D757" s="179" t="s">
        <v>32</v>
      </c>
      <c r="E757" s="180" t="s">
        <v>33</v>
      </c>
      <c r="F757" s="181">
        <v>25119.3</v>
      </c>
      <c r="G757" s="202">
        <v>25113.8</v>
      </c>
      <c r="H757" s="187">
        <f t="shared" si="58"/>
        <v>0.9997810448539569</v>
      </c>
    </row>
    <row r="758" spans="1:8" ht="18.75">
      <c r="A758" s="192"/>
      <c r="B758" s="148"/>
      <c r="C758" s="185"/>
      <c r="D758" s="179"/>
      <c r="E758" s="180"/>
      <c r="F758" s="181"/>
      <c r="G758" s="271"/>
      <c r="H758" s="151"/>
    </row>
    <row r="759" spans="1:8" ht="28.5" customHeight="1">
      <c r="A759" s="138" t="s">
        <v>443</v>
      </c>
      <c r="B759" s="138" t="s">
        <v>847</v>
      </c>
      <c r="C759" s="138" t="s">
        <v>847</v>
      </c>
      <c r="D759" s="138" t="s">
        <v>847</v>
      </c>
      <c r="E759" s="139" t="s">
        <v>14</v>
      </c>
      <c r="F759" s="140">
        <f>F760+F771+F785+F813+F872</f>
        <v>169423.80000000002</v>
      </c>
      <c r="G759" s="140">
        <f>G760+G771+G785+G813+G872</f>
        <v>167502.5</v>
      </c>
      <c r="H759" s="141">
        <f aca="true" t="shared" si="61" ref="H759:H822">G759/F759</f>
        <v>0.9886597986823574</v>
      </c>
    </row>
    <row r="760" spans="1:8" ht="18.75">
      <c r="A760" s="142"/>
      <c r="B760" s="143" t="s">
        <v>369</v>
      </c>
      <c r="C760" s="143"/>
      <c r="D760" s="143"/>
      <c r="E760" s="144" t="s">
        <v>370</v>
      </c>
      <c r="F760" s="145">
        <f aca="true" t="shared" si="62" ref="F760:G764">F761</f>
        <v>52.3</v>
      </c>
      <c r="G760" s="145">
        <f t="shared" si="62"/>
        <v>46.3</v>
      </c>
      <c r="H760" s="146">
        <f t="shared" si="61"/>
        <v>0.8852772466539197</v>
      </c>
    </row>
    <row r="761" spans="1:8" ht="18.75">
      <c r="A761" s="142"/>
      <c r="B761" s="156" t="s">
        <v>373</v>
      </c>
      <c r="C761" s="143"/>
      <c r="D761" s="143"/>
      <c r="E761" s="144" t="s">
        <v>374</v>
      </c>
      <c r="F761" s="145">
        <f>F762+F768</f>
        <v>52.3</v>
      </c>
      <c r="G761" s="145">
        <f>G762+G768</f>
        <v>46.3</v>
      </c>
      <c r="H761" s="146">
        <f t="shared" si="61"/>
        <v>0.8852772466539197</v>
      </c>
    </row>
    <row r="762" spans="1:8" ht="37.5">
      <c r="A762" s="142"/>
      <c r="B762" s="142"/>
      <c r="C762" s="142" t="s">
        <v>291</v>
      </c>
      <c r="D762" s="142" t="s">
        <v>847</v>
      </c>
      <c r="E762" s="147" t="s">
        <v>454</v>
      </c>
      <c r="F762" s="145">
        <f t="shared" si="62"/>
        <v>44.8</v>
      </c>
      <c r="G762" s="145">
        <f t="shared" si="62"/>
        <v>38.8</v>
      </c>
      <c r="H762" s="146">
        <f t="shared" si="61"/>
        <v>0.8660714285714286</v>
      </c>
    </row>
    <row r="763" spans="1:8" ht="18.75">
      <c r="A763" s="142"/>
      <c r="B763" s="142"/>
      <c r="C763" s="142" t="s">
        <v>292</v>
      </c>
      <c r="D763" s="142" t="s">
        <v>847</v>
      </c>
      <c r="E763" s="147" t="s">
        <v>293</v>
      </c>
      <c r="F763" s="201">
        <f t="shared" si="62"/>
        <v>44.8</v>
      </c>
      <c r="G763" s="201">
        <f t="shared" si="62"/>
        <v>38.8</v>
      </c>
      <c r="H763" s="146">
        <f t="shared" si="61"/>
        <v>0.8660714285714286</v>
      </c>
    </row>
    <row r="764" spans="1:8" ht="37.5">
      <c r="A764" s="142"/>
      <c r="B764" s="142"/>
      <c r="C764" s="142" t="s">
        <v>294</v>
      </c>
      <c r="D764" s="142"/>
      <c r="E764" s="147" t="s">
        <v>295</v>
      </c>
      <c r="F764" s="201">
        <f t="shared" si="62"/>
        <v>44.8</v>
      </c>
      <c r="G764" s="201">
        <f t="shared" si="62"/>
        <v>38.8</v>
      </c>
      <c r="H764" s="146">
        <f t="shared" si="61"/>
        <v>0.8660714285714286</v>
      </c>
    </row>
    <row r="765" spans="1:8" ht="18.75">
      <c r="A765" s="142"/>
      <c r="B765" s="142"/>
      <c r="C765" s="148" t="s">
        <v>296</v>
      </c>
      <c r="D765" s="148" t="s">
        <v>847</v>
      </c>
      <c r="E765" s="149" t="s">
        <v>297</v>
      </c>
      <c r="F765" s="155">
        <f>F766+F767</f>
        <v>44.8</v>
      </c>
      <c r="G765" s="155">
        <f>G766+G767</f>
        <v>38.8</v>
      </c>
      <c r="H765" s="151">
        <f t="shared" si="61"/>
        <v>0.8660714285714286</v>
      </c>
    </row>
    <row r="766" spans="1:8" ht="37.5">
      <c r="A766" s="148"/>
      <c r="B766" s="148"/>
      <c r="C766" s="148"/>
      <c r="D766" s="148" t="s">
        <v>46</v>
      </c>
      <c r="E766" s="152" t="s">
        <v>47</v>
      </c>
      <c r="F766" s="155">
        <v>1</v>
      </c>
      <c r="G766" s="155">
        <v>0</v>
      </c>
      <c r="H766" s="151">
        <f t="shared" si="61"/>
        <v>0</v>
      </c>
    </row>
    <row r="767" spans="1:8" ht="18.75">
      <c r="A767" s="148"/>
      <c r="B767" s="148"/>
      <c r="C767" s="148"/>
      <c r="D767" s="148" t="s">
        <v>27</v>
      </c>
      <c r="E767" s="152" t="s">
        <v>28</v>
      </c>
      <c r="F767" s="155">
        <v>43.8</v>
      </c>
      <c r="G767" s="155">
        <v>38.8</v>
      </c>
      <c r="H767" s="151">
        <f t="shared" si="61"/>
        <v>0.8858447488584474</v>
      </c>
    </row>
    <row r="768" spans="1:8" ht="18.75">
      <c r="A768" s="148"/>
      <c r="B768" s="148"/>
      <c r="C768" s="142" t="s">
        <v>351</v>
      </c>
      <c r="D768" s="142"/>
      <c r="E768" s="215" t="s">
        <v>352</v>
      </c>
      <c r="F768" s="145">
        <f>F769</f>
        <v>7.5</v>
      </c>
      <c r="G768" s="201">
        <f>G769</f>
        <v>7.5</v>
      </c>
      <c r="H768" s="146">
        <f t="shared" si="61"/>
        <v>1</v>
      </c>
    </row>
    <row r="769" spans="1:8" ht="18.75">
      <c r="A769" s="148"/>
      <c r="B769" s="148"/>
      <c r="C769" s="148" t="s">
        <v>465</v>
      </c>
      <c r="D769" s="148"/>
      <c r="E769" s="152" t="s">
        <v>466</v>
      </c>
      <c r="F769" s="150">
        <f>F770</f>
        <v>7.5</v>
      </c>
      <c r="G769" s="155">
        <f>G770</f>
        <v>7.5</v>
      </c>
      <c r="H769" s="151">
        <f t="shared" si="61"/>
        <v>1</v>
      </c>
    </row>
    <row r="770" spans="1:8" ht="18.75">
      <c r="A770" s="148"/>
      <c r="B770" s="148"/>
      <c r="C770" s="148"/>
      <c r="D770" s="148" t="s">
        <v>67</v>
      </c>
      <c r="E770" s="152" t="s">
        <v>68</v>
      </c>
      <c r="F770" s="150">
        <v>7.5</v>
      </c>
      <c r="G770" s="155">
        <v>7.5</v>
      </c>
      <c r="H770" s="151">
        <f t="shared" si="61"/>
        <v>1</v>
      </c>
    </row>
    <row r="771" spans="1:8" ht="18.75">
      <c r="A771" s="148"/>
      <c r="B771" s="143" t="s">
        <v>393</v>
      </c>
      <c r="C771" s="143"/>
      <c r="D771" s="143"/>
      <c r="E771" s="144" t="s">
        <v>394</v>
      </c>
      <c r="F771" s="201">
        <f aca="true" t="shared" si="63" ref="F771:G774">F772</f>
        <v>365</v>
      </c>
      <c r="G771" s="201">
        <f t="shared" si="63"/>
        <v>365</v>
      </c>
      <c r="H771" s="146">
        <f t="shared" si="61"/>
        <v>1</v>
      </c>
    </row>
    <row r="772" spans="1:8" ht="18.75">
      <c r="A772" s="148"/>
      <c r="B772" s="156" t="s">
        <v>400</v>
      </c>
      <c r="C772" s="143"/>
      <c r="D772" s="143"/>
      <c r="E772" s="144" t="s">
        <v>401</v>
      </c>
      <c r="F772" s="201">
        <f t="shared" si="63"/>
        <v>365</v>
      </c>
      <c r="G772" s="201">
        <f t="shared" si="63"/>
        <v>365</v>
      </c>
      <c r="H772" s="146">
        <f t="shared" si="61"/>
        <v>1</v>
      </c>
    </row>
    <row r="773" spans="1:8" ht="37.5">
      <c r="A773" s="142"/>
      <c r="B773" s="142"/>
      <c r="C773" s="142" t="s">
        <v>73</v>
      </c>
      <c r="D773" s="142" t="s">
        <v>847</v>
      </c>
      <c r="E773" s="147" t="s">
        <v>489</v>
      </c>
      <c r="F773" s="145">
        <f t="shared" si="63"/>
        <v>365</v>
      </c>
      <c r="G773" s="201">
        <f t="shared" si="63"/>
        <v>365</v>
      </c>
      <c r="H773" s="146">
        <f t="shared" si="61"/>
        <v>1</v>
      </c>
    </row>
    <row r="774" spans="1:8" ht="18.75">
      <c r="A774" s="142"/>
      <c r="B774" s="142"/>
      <c r="C774" s="142" t="s">
        <v>84</v>
      </c>
      <c r="D774" s="142" t="s">
        <v>847</v>
      </c>
      <c r="E774" s="147" t="s">
        <v>573</v>
      </c>
      <c r="F774" s="145">
        <f t="shared" si="63"/>
        <v>365</v>
      </c>
      <c r="G774" s="201">
        <f t="shared" si="63"/>
        <v>365</v>
      </c>
      <c r="H774" s="146">
        <f t="shared" si="61"/>
        <v>1</v>
      </c>
    </row>
    <row r="775" spans="1:8" ht="37.5">
      <c r="A775" s="142"/>
      <c r="B775" s="142"/>
      <c r="C775" s="142" t="s">
        <v>85</v>
      </c>
      <c r="D775" s="142"/>
      <c r="E775" s="147" t="s">
        <v>86</v>
      </c>
      <c r="F775" s="145">
        <f>F776+F783+F781</f>
        <v>365</v>
      </c>
      <c r="G775" s="145">
        <f>G776+G783+G781</f>
        <v>365</v>
      </c>
      <c r="H775" s="146">
        <f t="shared" si="61"/>
        <v>1</v>
      </c>
    </row>
    <row r="776" spans="1:8" ht="18.75">
      <c r="A776" s="142"/>
      <c r="B776" s="142"/>
      <c r="C776" s="192" t="s">
        <v>87</v>
      </c>
      <c r="D776" s="148" t="s">
        <v>847</v>
      </c>
      <c r="E776" s="149" t="s">
        <v>959</v>
      </c>
      <c r="F776" s="150">
        <f>F777+F778+F779+F780</f>
        <v>212.1</v>
      </c>
      <c r="G776" s="155">
        <f>G777+G778+G779+G780</f>
        <v>212.1</v>
      </c>
      <c r="H776" s="151">
        <f t="shared" si="61"/>
        <v>1</v>
      </c>
    </row>
    <row r="777" spans="1:8" ht="37.5">
      <c r="A777" s="142"/>
      <c r="B777" s="142"/>
      <c r="C777" s="192"/>
      <c r="D777" s="148" t="s">
        <v>46</v>
      </c>
      <c r="E777" s="152" t="s">
        <v>47</v>
      </c>
      <c r="F777" s="150">
        <v>15.5</v>
      </c>
      <c r="G777" s="155">
        <v>15.5</v>
      </c>
      <c r="H777" s="151">
        <f t="shared" si="61"/>
        <v>1</v>
      </c>
    </row>
    <row r="778" spans="1:8" ht="18.75">
      <c r="A778" s="148"/>
      <c r="B778" s="148"/>
      <c r="C778" s="192"/>
      <c r="D778" s="148" t="s">
        <v>27</v>
      </c>
      <c r="E778" s="152" t="s">
        <v>28</v>
      </c>
      <c r="F778" s="150">
        <f>124.5-17.9</f>
        <v>106.6</v>
      </c>
      <c r="G778" s="155">
        <f>124.5-17.9</f>
        <v>106.6</v>
      </c>
      <c r="H778" s="151">
        <f t="shared" si="61"/>
        <v>1</v>
      </c>
    </row>
    <row r="779" spans="1:8" ht="18.75">
      <c r="A779" s="148"/>
      <c r="B779" s="148"/>
      <c r="C779" s="192"/>
      <c r="D779" s="148" t="s">
        <v>21</v>
      </c>
      <c r="E779" s="152" t="s">
        <v>22</v>
      </c>
      <c r="F779" s="150">
        <v>20</v>
      </c>
      <c r="G779" s="155">
        <v>20</v>
      </c>
      <c r="H779" s="151">
        <f t="shared" si="61"/>
        <v>1</v>
      </c>
    </row>
    <row r="780" spans="1:8" ht="18.75">
      <c r="A780" s="148"/>
      <c r="B780" s="148"/>
      <c r="C780" s="192"/>
      <c r="D780" s="148" t="s">
        <v>67</v>
      </c>
      <c r="E780" s="152" t="s">
        <v>68</v>
      </c>
      <c r="F780" s="150">
        <v>70</v>
      </c>
      <c r="G780" s="155">
        <v>70</v>
      </c>
      <c r="H780" s="151">
        <f t="shared" si="61"/>
        <v>1</v>
      </c>
    </row>
    <row r="781" spans="1:8" ht="18.75">
      <c r="A781" s="223"/>
      <c r="B781" s="223"/>
      <c r="C781" s="284" t="s">
        <v>960</v>
      </c>
      <c r="D781" s="223"/>
      <c r="E781" s="256" t="s">
        <v>961</v>
      </c>
      <c r="F781" s="172">
        <f>F782</f>
        <v>17.9</v>
      </c>
      <c r="G781" s="171">
        <f>G782</f>
        <v>17.9</v>
      </c>
      <c r="H781" s="257">
        <f>G781/F781</f>
        <v>1</v>
      </c>
    </row>
    <row r="782" spans="1:8" ht="18.75">
      <c r="A782" s="223"/>
      <c r="B782" s="223"/>
      <c r="C782" s="284"/>
      <c r="D782" s="223" t="s">
        <v>27</v>
      </c>
      <c r="E782" s="256" t="s">
        <v>28</v>
      </c>
      <c r="F782" s="172">
        <v>17.9</v>
      </c>
      <c r="G782" s="171">
        <v>17.9</v>
      </c>
      <c r="H782" s="257">
        <f>G782/F782</f>
        <v>1</v>
      </c>
    </row>
    <row r="783" spans="1:8" ht="18.75">
      <c r="A783" s="148"/>
      <c r="B783" s="148"/>
      <c r="C783" s="179" t="s">
        <v>960</v>
      </c>
      <c r="D783" s="178"/>
      <c r="E783" s="183" t="s">
        <v>961</v>
      </c>
      <c r="F783" s="181">
        <f>F784</f>
        <v>135</v>
      </c>
      <c r="G783" s="202">
        <f>G784</f>
        <v>135</v>
      </c>
      <c r="H783" s="187">
        <f t="shared" si="61"/>
        <v>1</v>
      </c>
    </row>
    <row r="784" spans="1:8" ht="18.75">
      <c r="A784" s="148"/>
      <c r="B784" s="148"/>
      <c r="C784" s="178"/>
      <c r="D784" s="178" t="s">
        <v>27</v>
      </c>
      <c r="E784" s="183" t="s">
        <v>28</v>
      </c>
      <c r="F784" s="181">
        <v>135</v>
      </c>
      <c r="G784" s="202">
        <v>135</v>
      </c>
      <c r="H784" s="187">
        <f t="shared" si="61"/>
        <v>1</v>
      </c>
    </row>
    <row r="785" spans="1:8" ht="18.75">
      <c r="A785" s="148"/>
      <c r="B785" s="143" t="s">
        <v>416</v>
      </c>
      <c r="C785" s="143"/>
      <c r="D785" s="143"/>
      <c r="E785" s="144" t="s">
        <v>417</v>
      </c>
      <c r="F785" s="145">
        <f>F786+F803</f>
        <v>39236.100000000006</v>
      </c>
      <c r="G785" s="201">
        <f>G786+G803</f>
        <v>39224.200000000004</v>
      </c>
      <c r="H785" s="146">
        <f t="shared" si="61"/>
        <v>0.9996967078787137</v>
      </c>
    </row>
    <row r="786" spans="1:8" ht="18.75">
      <c r="A786" s="148"/>
      <c r="B786" s="142" t="s">
        <v>913</v>
      </c>
      <c r="C786" s="142"/>
      <c r="D786" s="142"/>
      <c r="E786" s="215" t="s">
        <v>914</v>
      </c>
      <c r="F786" s="145">
        <f>F787+F798</f>
        <v>38272.8</v>
      </c>
      <c r="G786" s="201">
        <f>G787+G798</f>
        <v>38260.9</v>
      </c>
      <c r="H786" s="146">
        <f t="shared" si="61"/>
        <v>0.999689074225037</v>
      </c>
    </row>
    <row r="787" spans="1:8" ht="37.5">
      <c r="A787" s="142"/>
      <c r="B787" s="142"/>
      <c r="C787" s="142" t="s">
        <v>73</v>
      </c>
      <c r="D787" s="142" t="s">
        <v>847</v>
      </c>
      <c r="E787" s="147" t="s">
        <v>489</v>
      </c>
      <c r="F787" s="145">
        <f>F788+F794</f>
        <v>37881.9</v>
      </c>
      <c r="G787" s="201">
        <f>G788+G794</f>
        <v>37870</v>
      </c>
      <c r="H787" s="146">
        <f t="shared" si="61"/>
        <v>0.9996858658092651</v>
      </c>
    </row>
    <row r="788" spans="1:8" ht="18.75">
      <c r="A788" s="142"/>
      <c r="B788" s="142"/>
      <c r="C788" s="143" t="s">
        <v>75</v>
      </c>
      <c r="D788" s="211"/>
      <c r="E788" s="258" t="s">
        <v>76</v>
      </c>
      <c r="F788" s="145">
        <f aca="true" t="shared" si="64" ref="F788:G790">F789</f>
        <v>810.5</v>
      </c>
      <c r="G788" s="201">
        <f t="shared" si="64"/>
        <v>798.5999999999999</v>
      </c>
      <c r="H788" s="146">
        <f t="shared" si="61"/>
        <v>0.985317705120296</v>
      </c>
    </row>
    <row r="789" spans="1:8" ht="18.75">
      <c r="A789" s="142"/>
      <c r="B789" s="142"/>
      <c r="C789" s="142" t="s">
        <v>77</v>
      </c>
      <c r="D789" s="211"/>
      <c r="E789" s="258" t="s">
        <v>78</v>
      </c>
      <c r="F789" s="145">
        <f>F790+F792</f>
        <v>810.5</v>
      </c>
      <c r="G789" s="201">
        <f>G790+G792</f>
        <v>798.5999999999999</v>
      </c>
      <c r="H789" s="146">
        <f t="shared" si="61"/>
        <v>0.985317705120296</v>
      </c>
    </row>
    <row r="790" spans="1:8" ht="18.75">
      <c r="A790" s="142"/>
      <c r="B790" s="142"/>
      <c r="C790" s="211" t="s">
        <v>79</v>
      </c>
      <c r="D790" s="148"/>
      <c r="E790" s="152" t="s">
        <v>80</v>
      </c>
      <c r="F790" s="150">
        <f t="shared" si="64"/>
        <v>504.8</v>
      </c>
      <c r="G790" s="155">
        <f t="shared" si="64"/>
        <v>492.9</v>
      </c>
      <c r="H790" s="151">
        <f t="shared" si="61"/>
        <v>0.9764263074484943</v>
      </c>
    </row>
    <row r="791" spans="1:8" ht="18.75">
      <c r="A791" s="148"/>
      <c r="B791" s="142"/>
      <c r="C791" s="211"/>
      <c r="D791" s="148" t="s">
        <v>21</v>
      </c>
      <c r="E791" s="152" t="s">
        <v>22</v>
      </c>
      <c r="F791" s="150">
        <v>504.8</v>
      </c>
      <c r="G791" s="155">
        <v>492.9</v>
      </c>
      <c r="H791" s="151">
        <f t="shared" si="61"/>
        <v>0.9764263074484943</v>
      </c>
    </row>
    <row r="792" spans="1:8" ht="18.75">
      <c r="A792" s="148"/>
      <c r="B792" s="142"/>
      <c r="C792" s="259" t="s">
        <v>962</v>
      </c>
      <c r="D792" s="178"/>
      <c r="E792" s="183" t="s">
        <v>963</v>
      </c>
      <c r="F792" s="181">
        <f>F793</f>
        <v>305.7</v>
      </c>
      <c r="G792" s="202">
        <f>G793</f>
        <v>305.7</v>
      </c>
      <c r="H792" s="187">
        <f t="shared" si="61"/>
        <v>1</v>
      </c>
    </row>
    <row r="793" spans="1:8" ht="18.75">
      <c r="A793" s="148"/>
      <c r="B793" s="142"/>
      <c r="C793" s="259"/>
      <c r="D793" s="178" t="s">
        <v>21</v>
      </c>
      <c r="E793" s="183" t="s">
        <v>22</v>
      </c>
      <c r="F793" s="181">
        <v>305.7</v>
      </c>
      <c r="G793" s="202">
        <v>305.7</v>
      </c>
      <c r="H793" s="187">
        <f t="shared" si="61"/>
        <v>1</v>
      </c>
    </row>
    <row r="794" spans="1:8" ht="37.5">
      <c r="A794" s="142"/>
      <c r="B794" s="142"/>
      <c r="C794" s="142" t="s">
        <v>92</v>
      </c>
      <c r="D794" s="142" t="s">
        <v>847</v>
      </c>
      <c r="E794" s="147" t="s">
        <v>93</v>
      </c>
      <c r="F794" s="145">
        <f aca="true" t="shared" si="65" ref="F794:G796">F795</f>
        <v>37071.4</v>
      </c>
      <c r="G794" s="201">
        <f t="shared" si="65"/>
        <v>37071.4</v>
      </c>
      <c r="H794" s="146">
        <f t="shared" si="61"/>
        <v>1</v>
      </c>
    </row>
    <row r="795" spans="1:8" ht="37.5">
      <c r="A795" s="142"/>
      <c r="B795" s="142"/>
      <c r="C795" s="142" t="s">
        <v>94</v>
      </c>
      <c r="D795" s="142"/>
      <c r="E795" s="147" t="s">
        <v>42</v>
      </c>
      <c r="F795" s="145">
        <f t="shared" si="65"/>
        <v>37071.4</v>
      </c>
      <c r="G795" s="201">
        <f t="shared" si="65"/>
        <v>37071.4</v>
      </c>
      <c r="H795" s="146">
        <f t="shared" si="61"/>
        <v>1</v>
      </c>
    </row>
    <row r="796" spans="1:8" ht="18.75">
      <c r="A796" s="142"/>
      <c r="B796" s="148"/>
      <c r="C796" s="148" t="s">
        <v>96</v>
      </c>
      <c r="D796" s="148" t="s">
        <v>847</v>
      </c>
      <c r="E796" s="149" t="s">
        <v>53</v>
      </c>
      <c r="F796" s="150">
        <f t="shared" si="65"/>
        <v>37071.4</v>
      </c>
      <c r="G796" s="155">
        <f t="shared" si="65"/>
        <v>37071.4</v>
      </c>
      <c r="H796" s="151">
        <f t="shared" si="61"/>
        <v>1</v>
      </c>
    </row>
    <row r="797" spans="1:8" ht="18.75">
      <c r="A797" s="148"/>
      <c r="B797" s="142"/>
      <c r="C797" s="148"/>
      <c r="D797" s="148" t="s">
        <v>21</v>
      </c>
      <c r="E797" s="152" t="s">
        <v>22</v>
      </c>
      <c r="F797" s="150">
        <v>37071.4</v>
      </c>
      <c r="G797" s="155">
        <v>37071.4</v>
      </c>
      <c r="H797" s="151">
        <f t="shared" si="61"/>
        <v>1</v>
      </c>
    </row>
    <row r="798" spans="1:8" ht="37.5">
      <c r="A798" s="148"/>
      <c r="B798" s="142"/>
      <c r="C798" s="142" t="s">
        <v>111</v>
      </c>
      <c r="D798" s="142" t="s">
        <v>847</v>
      </c>
      <c r="E798" s="147" t="s">
        <v>854</v>
      </c>
      <c r="F798" s="145">
        <f aca="true" t="shared" si="66" ref="F798:G801">F799</f>
        <v>390.9</v>
      </c>
      <c r="G798" s="201">
        <f t="shared" si="66"/>
        <v>390.9</v>
      </c>
      <c r="H798" s="146">
        <f t="shared" si="61"/>
        <v>1</v>
      </c>
    </row>
    <row r="799" spans="1:8" ht="18.75">
      <c r="A799" s="148"/>
      <c r="B799" s="142"/>
      <c r="C799" s="142" t="s">
        <v>112</v>
      </c>
      <c r="D799" s="142" t="s">
        <v>847</v>
      </c>
      <c r="E799" s="147" t="s">
        <v>395</v>
      </c>
      <c r="F799" s="145">
        <f t="shared" si="66"/>
        <v>390.9</v>
      </c>
      <c r="G799" s="201">
        <f t="shared" si="66"/>
        <v>390.9</v>
      </c>
      <c r="H799" s="146">
        <f t="shared" si="61"/>
        <v>1</v>
      </c>
    </row>
    <row r="800" spans="1:8" ht="18.75">
      <c r="A800" s="148"/>
      <c r="B800" s="142"/>
      <c r="C800" s="142" t="s">
        <v>486</v>
      </c>
      <c r="D800" s="142"/>
      <c r="E800" s="147" t="s">
        <v>512</v>
      </c>
      <c r="F800" s="145">
        <f t="shared" si="66"/>
        <v>390.9</v>
      </c>
      <c r="G800" s="201">
        <f t="shared" si="66"/>
        <v>390.9</v>
      </c>
      <c r="H800" s="146">
        <f t="shared" si="61"/>
        <v>1</v>
      </c>
    </row>
    <row r="801" spans="1:8" ht="18.75">
      <c r="A801" s="148"/>
      <c r="B801" s="142"/>
      <c r="C801" s="148" t="s">
        <v>485</v>
      </c>
      <c r="D801" s="148" t="s">
        <v>847</v>
      </c>
      <c r="E801" s="149" t="s">
        <v>484</v>
      </c>
      <c r="F801" s="150">
        <f t="shared" si="66"/>
        <v>390.9</v>
      </c>
      <c r="G801" s="155">
        <f t="shared" si="66"/>
        <v>390.9</v>
      </c>
      <c r="H801" s="151">
        <f t="shared" si="61"/>
        <v>1</v>
      </c>
    </row>
    <row r="802" spans="1:8" ht="18.75">
      <c r="A802" s="148"/>
      <c r="B802" s="142"/>
      <c r="C802" s="148"/>
      <c r="D802" s="148" t="s">
        <v>21</v>
      </c>
      <c r="E802" s="152" t="s">
        <v>22</v>
      </c>
      <c r="F802" s="150">
        <v>390.9</v>
      </c>
      <c r="G802" s="155">
        <v>390.9</v>
      </c>
      <c r="H802" s="151">
        <f t="shared" si="61"/>
        <v>1</v>
      </c>
    </row>
    <row r="803" spans="1:8" ht="18.75">
      <c r="A803" s="148"/>
      <c r="B803" s="156" t="s">
        <v>439</v>
      </c>
      <c r="C803" s="143"/>
      <c r="D803" s="143"/>
      <c r="E803" s="144" t="s">
        <v>952</v>
      </c>
      <c r="F803" s="145">
        <f>F804</f>
        <v>963.3</v>
      </c>
      <c r="G803" s="201">
        <f>G804</f>
        <v>963.3</v>
      </c>
      <c r="H803" s="146">
        <f t="shared" si="61"/>
        <v>1</v>
      </c>
    </row>
    <row r="804" spans="1:8" ht="37.5">
      <c r="A804" s="142"/>
      <c r="B804" s="142"/>
      <c r="C804" s="142" t="s">
        <v>73</v>
      </c>
      <c r="D804" s="142" t="s">
        <v>847</v>
      </c>
      <c r="E804" s="147" t="s">
        <v>489</v>
      </c>
      <c r="F804" s="145">
        <f>F805+F809</f>
        <v>963.3</v>
      </c>
      <c r="G804" s="201">
        <f>G805+G809</f>
        <v>963.3</v>
      </c>
      <c r="H804" s="146">
        <f t="shared" si="61"/>
        <v>1</v>
      </c>
    </row>
    <row r="805" spans="1:8" ht="18.75">
      <c r="A805" s="142"/>
      <c r="B805" s="142"/>
      <c r="C805" s="142" t="s">
        <v>444</v>
      </c>
      <c r="D805" s="142" t="s">
        <v>847</v>
      </c>
      <c r="E805" s="147" t="s">
        <v>89</v>
      </c>
      <c r="F805" s="145">
        <f aca="true" t="shared" si="67" ref="F805:G807">F806</f>
        <v>375</v>
      </c>
      <c r="G805" s="201">
        <f t="shared" si="67"/>
        <v>375</v>
      </c>
      <c r="H805" s="146">
        <f t="shared" si="61"/>
        <v>1</v>
      </c>
    </row>
    <row r="806" spans="1:8" ht="37.5">
      <c r="A806" s="142"/>
      <c r="B806" s="142"/>
      <c r="C806" s="142" t="s">
        <v>88</v>
      </c>
      <c r="D806" s="142"/>
      <c r="E806" s="147" t="s">
        <v>90</v>
      </c>
      <c r="F806" s="145">
        <f t="shared" si="67"/>
        <v>375</v>
      </c>
      <c r="G806" s="201">
        <f t="shared" si="67"/>
        <v>375</v>
      </c>
      <c r="H806" s="146">
        <f t="shared" si="61"/>
        <v>1</v>
      </c>
    </row>
    <row r="807" spans="1:8" ht="18.75">
      <c r="A807" s="142"/>
      <c r="B807" s="142"/>
      <c r="C807" s="148" t="s">
        <v>91</v>
      </c>
      <c r="D807" s="148" t="s">
        <v>847</v>
      </c>
      <c r="E807" s="149" t="s">
        <v>964</v>
      </c>
      <c r="F807" s="150">
        <f t="shared" si="67"/>
        <v>375</v>
      </c>
      <c r="G807" s="155">
        <f t="shared" si="67"/>
        <v>375</v>
      </c>
      <c r="H807" s="151">
        <f t="shared" si="61"/>
        <v>1</v>
      </c>
    </row>
    <row r="808" spans="1:8" ht="18.75">
      <c r="A808" s="148"/>
      <c r="B808" s="148"/>
      <c r="C808" s="148"/>
      <c r="D808" s="148" t="s">
        <v>27</v>
      </c>
      <c r="E808" s="152" t="s">
        <v>28</v>
      </c>
      <c r="F808" s="150">
        <v>375</v>
      </c>
      <c r="G808" s="155">
        <v>375</v>
      </c>
      <c r="H808" s="151">
        <f t="shared" si="61"/>
        <v>1</v>
      </c>
    </row>
    <row r="809" spans="1:8" ht="37.5">
      <c r="A809" s="142"/>
      <c r="B809" s="142"/>
      <c r="C809" s="142" t="s">
        <v>92</v>
      </c>
      <c r="D809" s="142" t="s">
        <v>847</v>
      </c>
      <c r="E809" s="147" t="s">
        <v>93</v>
      </c>
      <c r="F809" s="145">
        <f aca="true" t="shared" si="68" ref="F809:G811">F810</f>
        <v>588.3</v>
      </c>
      <c r="G809" s="201">
        <f t="shared" si="68"/>
        <v>588.3</v>
      </c>
      <c r="H809" s="146">
        <f t="shared" si="61"/>
        <v>1</v>
      </c>
    </row>
    <row r="810" spans="1:8" ht="37.5">
      <c r="A810" s="142"/>
      <c r="B810" s="142"/>
      <c r="C810" s="142" t="s">
        <v>94</v>
      </c>
      <c r="D810" s="142"/>
      <c r="E810" s="147" t="s">
        <v>42</v>
      </c>
      <c r="F810" s="145">
        <f t="shared" si="68"/>
        <v>588.3</v>
      </c>
      <c r="G810" s="201">
        <f t="shared" si="68"/>
        <v>588.3</v>
      </c>
      <c r="H810" s="146">
        <f t="shared" si="61"/>
        <v>1</v>
      </c>
    </row>
    <row r="811" spans="1:8" ht="18.75">
      <c r="A811" s="142"/>
      <c r="B811" s="142"/>
      <c r="C811" s="148" t="s">
        <v>97</v>
      </c>
      <c r="D811" s="148" t="s">
        <v>847</v>
      </c>
      <c r="E811" s="149" t="s">
        <v>98</v>
      </c>
      <c r="F811" s="150">
        <f t="shared" si="68"/>
        <v>588.3</v>
      </c>
      <c r="G811" s="155">
        <f t="shared" si="68"/>
        <v>588.3</v>
      </c>
      <c r="H811" s="151">
        <f t="shared" si="61"/>
        <v>1</v>
      </c>
    </row>
    <row r="812" spans="1:8" ht="18.75">
      <c r="A812" s="148"/>
      <c r="B812" s="148"/>
      <c r="C812" s="148"/>
      <c r="D812" s="148" t="s">
        <v>21</v>
      </c>
      <c r="E812" s="152" t="s">
        <v>22</v>
      </c>
      <c r="F812" s="150">
        <v>588.3</v>
      </c>
      <c r="G812" s="155">
        <v>588.3</v>
      </c>
      <c r="H812" s="151">
        <f t="shared" si="61"/>
        <v>1</v>
      </c>
    </row>
    <row r="813" spans="1:8" ht="18.75">
      <c r="A813" s="148"/>
      <c r="B813" s="143" t="s">
        <v>422</v>
      </c>
      <c r="C813" s="143"/>
      <c r="D813" s="143"/>
      <c r="E813" s="144" t="s">
        <v>501</v>
      </c>
      <c r="F813" s="145">
        <f>F814+F843</f>
        <v>83324.6</v>
      </c>
      <c r="G813" s="201">
        <f>G814+G843</f>
        <v>83112.7</v>
      </c>
      <c r="H813" s="146">
        <f t="shared" si="61"/>
        <v>0.9974569334866293</v>
      </c>
    </row>
    <row r="814" spans="1:10" ht="18.75">
      <c r="A814" s="148"/>
      <c r="B814" s="143" t="s">
        <v>445</v>
      </c>
      <c r="C814" s="143"/>
      <c r="D814" s="143"/>
      <c r="E814" s="144" t="s">
        <v>446</v>
      </c>
      <c r="F814" s="145">
        <f>F815+F836</f>
        <v>59205.5</v>
      </c>
      <c r="G814" s="201">
        <f>G815+G836</f>
        <v>59003.399999999994</v>
      </c>
      <c r="H814" s="146">
        <f t="shared" si="61"/>
        <v>0.9965864657844287</v>
      </c>
      <c r="I814" s="70"/>
      <c r="J814" s="70"/>
    </row>
    <row r="815" spans="1:8" ht="37.5">
      <c r="A815" s="142"/>
      <c r="B815" s="142"/>
      <c r="C815" s="142" t="s">
        <v>73</v>
      </c>
      <c r="D815" s="142" t="s">
        <v>847</v>
      </c>
      <c r="E815" s="147" t="s">
        <v>489</v>
      </c>
      <c r="F815" s="145">
        <f>F816+F822</f>
        <v>58083.7</v>
      </c>
      <c r="G815" s="201">
        <f>G816+G822</f>
        <v>58082.899999999994</v>
      </c>
      <c r="H815" s="146">
        <f t="shared" si="61"/>
        <v>0.9999862267727434</v>
      </c>
    </row>
    <row r="816" spans="1:8" ht="18.75">
      <c r="A816" s="142"/>
      <c r="B816" s="142"/>
      <c r="C816" s="143" t="s">
        <v>75</v>
      </c>
      <c r="D816" s="211"/>
      <c r="E816" s="258" t="s">
        <v>76</v>
      </c>
      <c r="F816" s="145">
        <f>F817</f>
        <v>1305.3</v>
      </c>
      <c r="G816" s="201">
        <f>G817</f>
        <v>1304.5</v>
      </c>
      <c r="H816" s="146">
        <f t="shared" si="61"/>
        <v>0.9993871140733931</v>
      </c>
    </row>
    <row r="817" spans="1:8" ht="18.75">
      <c r="A817" s="142"/>
      <c r="B817" s="142"/>
      <c r="C817" s="143" t="s">
        <v>77</v>
      </c>
      <c r="D817" s="211"/>
      <c r="E817" s="258" t="s">
        <v>78</v>
      </c>
      <c r="F817" s="145">
        <f>F818+F820</f>
        <v>1305.3</v>
      </c>
      <c r="G817" s="201">
        <f>G818+G820</f>
        <v>1304.5</v>
      </c>
      <c r="H817" s="146">
        <f t="shared" si="61"/>
        <v>0.9993871140733931</v>
      </c>
    </row>
    <row r="818" spans="1:8" ht="18.75">
      <c r="A818" s="142"/>
      <c r="B818" s="142"/>
      <c r="C818" s="211" t="s">
        <v>79</v>
      </c>
      <c r="D818" s="148"/>
      <c r="E818" s="152" t="s">
        <v>80</v>
      </c>
      <c r="F818" s="150">
        <f>F819</f>
        <v>1206.3</v>
      </c>
      <c r="G818" s="155">
        <f>G819</f>
        <v>1205.5</v>
      </c>
      <c r="H818" s="151">
        <f t="shared" si="61"/>
        <v>0.9993368150542983</v>
      </c>
    </row>
    <row r="819" spans="1:8" ht="18.75">
      <c r="A819" s="148"/>
      <c r="B819" s="148"/>
      <c r="C819" s="148"/>
      <c r="D819" s="148" t="s">
        <v>21</v>
      </c>
      <c r="E819" s="152" t="s">
        <v>22</v>
      </c>
      <c r="F819" s="150">
        <v>1206.3</v>
      </c>
      <c r="G819" s="155">
        <v>1205.5</v>
      </c>
      <c r="H819" s="151">
        <f t="shared" si="61"/>
        <v>0.9993368150542983</v>
      </c>
    </row>
    <row r="820" spans="1:8" ht="18.75">
      <c r="A820" s="142"/>
      <c r="B820" s="142"/>
      <c r="C820" s="211" t="s">
        <v>482</v>
      </c>
      <c r="D820" s="148"/>
      <c r="E820" s="149" t="s">
        <v>481</v>
      </c>
      <c r="F820" s="150">
        <f>F821</f>
        <v>99</v>
      </c>
      <c r="G820" s="155">
        <f>G821</f>
        <v>99</v>
      </c>
      <c r="H820" s="151">
        <f t="shared" si="61"/>
        <v>1</v>
      </c>
    </row>
    <row r="821" spans="1:8" ht="18.75">
      <c r="A821" s="148"/>
      <c r="B821" s="148"/>
      <c r="C821" s="211"/>
      <c r="D821" s="148" t="s">
        <v>21</v>
      </c>
      <c r="E821" s="152" t="s">
        <v>22</v>
      </c>
      <c r="F821" s="150">
        <v>99</v>
      </c>
      <c r="G821" s="155">
        <v>99</v>
      </c>
      <c r="H821" s="151">
        <f t="shared" si="61"/>
        <v>1</v>
      </c>
    </row>
    <row r="822" spans="1:8" ht="37.5">
      <c r="A822" s="142"/>
      <c r="B822" s="142"/>
      <c r="C822" s="142" t="s">
        <v>92</v>
      </c>
      <c r="D822" s="142" t="s">
        <v>847</v>
      </c>
      <c r="E822" s="147" t="s">
        <v>93</v>
      </c>
      <c r="F822" s="145">
        <f>F823</f>
        <v>56778.399999999994</v>
      </c>
      <c r="G822" s="201">
        <f>G823</f>
        <v>56778.399999999994</v>
      </c>
      <c r="H822" s="146">
        <f t="shared" si="61"/>
        <v>1</v>
      </c>
    </row>
    <row r="823" spans="1:8" ht="37.5">
      <c r="A823" s="142"/>
      <c r="B823" s="142"/>
      <c r="C823" s="142" t="s">
        <v>94</v>
      </c>
      <c r="D823" s="142"/>
      <c r="E823" s="147" t="s">
        <v>42</v>
      </c>
      <c r="F823" s="145">
        <f>F824+F826+F828+F832+F830+F834</f>
        <v>56778.399999999994</v>
      </c>
      <c r="G823" s="201">
        <f>G824+G826+G828+G832+G830+G834</f>
        <v>56778.399999999994</v>
      </c>
      <c r="H823" s="146">
        <f aca="true" t="shared" si="69" ref="H823:H886">G823/F823</f>
        <v>1</v>
      </c>
    </row>
    <row r="824" spans="1:8" ht="18.75">
      <c r="A824" s="142"/>
      <c r="B824" s="142"/>
      <c r="C824" s="148" t="s">
        <v>99</v>
      </c>
      <c r="D824" s="148" t="s">
        <v>847</v>
      </c>
      <c r="E824" s="149" t="s">
        <v>100</v>
      </c>
      <c r="F824" s="150">
        <f>F825</f>
        <v>10247.1</v>
      </c>
      <c r="G824" s="155">
        <f>G825</f>
        <v>10247.1</v>
      </c>
      <c r="H824" s="151">
        <f t="shared" si="69"/>
        <v>1</v>
      </c>
    </row>
    <row r="825" spans="1:8" ht="18.75">
      <c r="A825" s="148"/>
      <c r="B825" s="148"/>
      <c r="C825" s="148"/>
      <c r="D825" s="148" t="s">
        <v>21</v>
      </c>
      <c r="E825" s="152" t="s">
        <v>22</v>
      </c>
      <c r="F825" s="150">
        <v>10247.1</v>
      </c>
      <c r="G825" s="155">
        <v>10247.1</v>
      </c>
      <c r="H825" s="151">
        <f t="shared" si="69"/>
        <v>1</v>
      </c>
    </row>
    <row r="826" spans="1:8" ht="18.75">
      <c r="A826" s="142"/>
      <c r="B826" s="142"/>
      <c r="C826" s="148" t="s">
        <v>101</v>
      </c>
      <c r="D826" s="148" t="s">
        <v>847</v>
      </c>
      <c r="E826" s="149" t="s">
        <v>965</v>
      </c>
      <c r="F826" s="150">
        <f>F827</f>
        <v>20903.1</v>
      </c>
      <c r="G826" s="155">
        <f>G827</f>
        <v>20903.1</v>
      </c>
      <c r="H826" s="151">
        <f t="shared" si="69"/>
        <v>1</v>
      </c>
    </row>
    <row r="827" spans="1:8" ht="18.75">
      <c r="A827" s="148"/>
      <c r="B827" s="148"/>
      <c r="C827" s="148"/>
      <c r="D827" s="148" t="s">
        <v>21</v>
      </c>
      <c r="E827" s="152" t="s">
        <v>22</v>
      </c>
      <c r="F827" s="150">
        <v>20903.1</v>
      </c>
      <c r="G827" s="155">
        <v>20903.1</v>
      </c>
      <c r="H827" s="151">
        <f t="shared" si="69"/>
        <v>1</v>
      </c>
    </row>
    <row r="828" spans="1:8" ht="18.75">
      <c r="A828" s="142"/>
      <c r="B828" s="142"/>
      <c r="C828" s="148" t="s">
        <v>102</v>
      </c>
      <c r="D828" s="148" t="s">
        <v>847</v>
      </c>
      <c r="E828" s="149" t="s">
        <v>966</v>
      </c>
      <c r="F828" s="150">
        <f>F829</f>
        <v>25123.2</v>
      </c>
      <c r="G828" s="155">
        <f>G829</f>
        <v>25123.2</v>
      </c>
      <c r="H828" s="151">
        <f t="shared" si="69"/>
        <v>1</v>
      </c>
    </row>
    <row r="829" spans="1:8" ht="18.75">
      <c r="A829" s="148"/>
      <c r="B829" s="148"/>
      <c r="C829" s="148"/>
      <c r="D829" s="148" t="s">
        <v>21</v>
      </c>
      <c r="E829" s="152" t="s">
        <v>22</v>
      </c>
      <c r="F829" s="150">
        <v>25123.2</v>
      </c>
      <c r="G829" s="155">
        <v>25123.2</v>
      </c>
      <c r="H829" s="151">
        <f t="shared" si="69"/>
        <v>1</v>
      </c>
    </row>
    <row r="830" spans="1:8" ht="37.5">
      <c r="A830" s="142"/>
      <c r="B830" s="142"/>
      <c r="C830" s="148" t="s">
        <v>106</v>
      </c>
      <c r="D830" s="148" t="s">
        <v>847</v>
      </c>
      <c r="E830" s="149" t="s">
        <v>107</v>
      </c>
      <c r="F830" s="150">
        <f>F831</f>
        <v>50</v>
      </c>
      <c r="G830" s="155">
        <f>G831</f>
        <v>50</v>
      </c>
      <c r="H830" s="151">
        <f t="shared" si="69"/>
        <v>1</v>
      </c>
    </row>
    <row r="831" spans="1:8" ht="18.75">
      <c r="A831" s="148"/>
      <c r="B831" s="148"/>
      <c r="C831" s="148"/>
      <c r="D831" s="148" t="s">
        <v>21</v>
      </c>
      <c r="E831" s="152" t="s">
        <v>22</v>
      </c>
      <c r="F831" s="150">
        <v>50</v>
      </c>
      <c r="G831" s="155">
        <v>50</v>
      </c>
      <c r="H831" s="151">
        <f t="shared" si="69"/>
        <v>1</v>
      </c>
    </row>
    <row r="832" spans="1:8" ht="37.5">
      <c r="A832" s="142"/>
      <c r="B832" s="142"/>
      <c r="C832" s="148" t="s">
        <v>108</v>
      </c>
      <c r="D832" s="148" t="s">
        <v>847</v>
      </c>
      <c r="E832" s="149" t="s">
        <v>109</v>
      </c>
      <c r="F832" s="150">
        <f>F833</f>
        <v>450</v>
      </c>
      <c r="G832" s="155">
        <f>G833</f>
        <v>450</v>
      </c>
      <c r="H832" s="151">
        <f t="shared" si="69"/>
        <v>1</v>
      </c>
    </row>
    <row r="833" spans="1:8" ht="18.75">
      <c r="A833" s="148"/>
      <c r="B833" s="148"/>
      <c r="C833" s="148"/>
      <c r="D833" s="148" t="s">
        <v>21</v>
      </c>
      <c r="E833" s="152" t="s">
        <v>22</v>
      </c>
      <c r="F833" s="150">
        <v>450</v>
      </c>
      <c r="G833" s="155">
        <v>450</v>
      </c>
      <c r="H833" s="151">
        <f t="shared" si="69"/>
        <v>1</v>
      </c>
    </row>
    <row r="834" spans="1:8" ht="18.75">
      <c r="A834" s="148"/>
      <c r="B834" s="148"/>
      <c r="C834" s="179" t="s">
        <v>1065</v>
      </c>
      <c r="D834" s="178"/>
      <c r="E834" s="183" t="s">
        <v>967</v>
      </c>
      <c r="F834" s="181">
        <f>F835</f>
        <v>5</v>
      </c>
      <c r="G834" s="202">
        <f>G835</f>
        <v>5</v>
      </c>
      <c r="H834" s="187">
        <f t="shared" si="69"/>
        <v>1</v>
      </c>
    </row>
    <row r="835" spans="1:8" ht="18.75">
      <c r="A835" s="148"/>
      <c r="B835" s="148"/>
      <c r="C835" s="178"/>
      <c r="D835" s="178" t="s">
        <v>21</v>
      </c>
      <c r="E835" s="183" t="s">
        <v>22</v>
      </c>
      <c r="F835" s="181">
        <v>5</v>
      </c>
      <c r="G835" s="202">
        <v>5</v>
      </c>
      <c r="H835" s="187">
        <f t="shared" si="69"/>
        <v>1</v>
      </c>
    </row>
    <row r="836" spans="1:8" ht="37.5">
      <c r="A836" s="148"/>
      <c r="B836" s="148"/>
      <c r="C836" s="142" t="s">
        <v>111</v>
      </c>
      <c r="D836" s="142" t="s">
        <v>847</v>
      </c>
      <c r="E836" s="147" t="s">
        <v>854</v>
      </c>
      <c r="F836" s="145">
        <f aca="true" t="shared" si="70" ref="F836:G839">F837</f>
        <v>1121.8</v>
      </c>
      <c r="G836" s="201">
        <f t="shared" si="70"/>
        <v>920.5</v>
      </c>
      <c r="H836" s="146">
        <f t="shared" si="69"/>
        <v>0.8205562488857194</v>
      </c>
    </row>
    <row r="837" spans="1:8" ht="18.75">
      <c r="A837" s="148"/>
      <c r="B837" s="148"/>
      <c r="C837" s="142" t="s">
        <v>112</v>
      </c>
      <c r="D837" s="142" t="s">
        <v>847</v>
      </c>
      <c r="E837" s="147" t="s">
        <v>395</v>
      </c>
      <c r="F837" s="145">
        <f t="shared" si="70"/>
        <v>1121.8</v>
      </c>
      <c r="G837" s="201">
        <f t="shared" si="70"/>
        <v>920.5</v>
      </c>
      <c r="H837" s="146">
        <f t="shared" si="69"/>
        <v>0.8205562488857194</v>
      </c>
    </row>
    <row r="838" spans="1:8" ht="18.75">
      <c r="A838" s="148"/>
      <c r="B838" s="148"/>
      <c r="C838" s="142" t="s">
        <v>486</v>
      </c>
      <c r="D838" s="142"/>
      <c r="E838" s="147" t="s">
        <v>512</v>
      </c>
      <c r="F838" s="145">
        <f>F839+F841</f>
        <v>1121.8</v>
      </c>
      <c r="G838" s="201">
        <f>G839+G841</f>
        <v>920.5</v>
      </c>
      <c r="H838" s="146">
        <f t="shared" si="69"/>
        <v>0.8205562488857194</v>
      </c>
    </row>
    <row r="839" spans="1:8" ht="18.75">
      <c r="A839" s="148"/>
      <c r="B839" s="148"/>
      <c r="C839" s="148" t="s">
        <v>485</v>
      </c>
      <c r="D839" s="148" t="s">
        <v>847</v>
      </c>
      <c r="E839" s="149" t="s">
        <v>484</v>
      </c>
      <c r="F839" s="150">
        <f t="shared" si="70"/>
        <v>962.2</v>
      </c>
      <c r="G839" s="155">
        <f t="shared" si="70"/>
        <v>760.9</v>
      </c>
      <c r="H839" s="151">
        <f t="shared" si="69"/>
        <v>0.7907919351486177</v>
      </c>
    </row>
    <row r="840" spans="1:8" ht="18.75">
      <c r="A840" s="148"/>
      <c r="B840" s="148"/>
      <c r="C840" s="148"/>
      <c r="D840" s="148" t="s">
        <v>21</v>
      </c>
      <c r="E840" s="152" t="s">
        <v>22</v>
      </c>
      <c r="F840" s="150">
        <v>962.2</v>
      </c>
      <c r="G840" s="155">
        <v>760.9</v>
      </c>
      <c r="H840" s="151">
        <f t="shared" si="69"/>
        <v>0.7907919351486177</v>
      </c>
    </row>
    <row r="841" spans="1:8" ht="18.75">
      <c r="A841" s="148"/>
      <c r="B841" s="148"/>
      <c r="C841" s="148" t="s">
        <v>941</v>
      </c>
      <c r="D841" s="148" t="s">
        <v>847</v>
      </c>
      <c r="E841" s="149" t="s">
        <v>942</v>
      </c>
      <c r="F841" s="150">
        <f>F842</f>
        <v>159.6</v>
      </c>
      <c r="G841" s="155">
        <f>G842</f>
        <v>159.6</v>
      </c>
      <c r="H841" s="151">
        <f t="shared" si="69"/>
        <v>1</v>
      </c>
    </row>
    <row r="842" spans="1:8" ht="18.75">
      <c r="A842" s="148"/>
      <c r="B842" s="148"/>
      <c r="C842" s="148"/>
      <c r="D842" s="148" t="s">
        <v>21</v>
      </c>
      <c r="E842" s="152" t="s">
        <v>22</v>
      </c>
      <c r="F842" s="150">
        <v>159.6</v>
      </c>
      <c r="G842" s="155">
        <v>159.6</v>
      </c>
      <c r="H842" s="151">
        <f t="shared" si="69"/>
        <v>1</v>
      </c>
    </row>
    <row r="843" spans="1:10" ht="18.75">
      <c r="A843" s="148"/>
      <c r="B843" s="156" t="s">
        <v>423</v>
      </c>
      <c r="C843" s="143"/>
      <c r="D843" s="143"/>
      <c r="E843" s="144" t="s">
        <v>424</v>
      </c>
      <c r="F843" s="145">
        <f>F844+F864</f>
        <v>24119.100000000002</v>
      </c>
      <c r="G843" s="201">
        <f>G844+G864</f>
        <v>24109.3</v>
      </c>
      <c r="H843" s="146">
        <f t="shared" si="69"/>
        <v>0.9995936830147061</v>
      </c>
      <c r="I843" s="70"/>
      <c r="J843" s="70"/>
    </row>
    <row r="844" spans="1:8" ht="37.5">
      <c r="A844" s="142"/>
      <c r="B844" s="142"/>
      <c r="C844" s="142" t="s">
        <v>73</v>
      </c>
      <c r="D844" s="142" t="s">
        <v>847</v>
      </c>
      <c r="E844" s="147" t="s">
        <v>489</v>
      </c>
      <c r="F844" s="145">
        <f>F845+F854</f>
        <v>24000.600000000002</v>
      </c>
      <c r="G844" s="201">
        <f>G845+G854</f>
        <v>23990.8</v>
      </c>
      <c r="H844" s="146">
        <f t="shared" si="69"/>
        <v>0.9995916768747447</v>
      </c>
    </row>
    <row r="845" spans="1:8" ht="18.75">
      <c r="A845" s="142"/>
      <c r="B845" s="142"/>
      <c r="C845" s="142" t="s">
        <v>75</v>
      </c>
      <c r="D845" s="142" t="s">
        <v>847</v>
      </c>
      <c r="E845" s="147" t="s">
        <v>76</v>
      </c>
      <c r="F845" s="145">
        <f>F846</f>
        <v>2077.4</v>
      </c>
      <c r="G845" s="201">
        <f>G846</f>
        <v>2077.2</v>
      </c>
      <c r="H845" s="146">
        <f t="shared" si="69"/>
        <v>0.9999037258111099</v>
      </c>
    </row>
    <row r="846" spans="1:8" ht="18.75">
      <c r="A846" s="142"/>
      <c r="B846" s="142"/>
      <c r="C846" s="142" t="s">
        <v>77</v>
      </c>
      <c r="D846" s="142"/>
      <c r="E846" s="147" t="s">
        <v>78</v>
      </c>
      <c r="F846" s="145">
        <f>F847+F849+F852</f>
        <v>2077.4</v>
      </c>
      <c r="G846" s="201">
        <f>G847+G849+G852</f>
        <v>2077.2</v>
      </c>
      <c r="H846" s="146">
        <f t="shared" si="69"/>
        <v>0.9999037258111099</v>
      </c>
    </row>
    <row r="847" spans="1:8" ht="18.75">
      <c r="A847" s="142"/>
      <c r="B847" s="142"/>
      <c r="C847" s="211" t="s">
        <v>79</v>
      </c>
      <c r="D847" s="148"/>
      <c r="E847" s="152" t="s">
        <v>80</v>
      </c>
      <c r="F847" s="150">
        <f>F848</f>
        <v>127.5</v>
      </c>
      <c r="G847" s="155">
        <f>G848</f>
        <v>127.5</v>
      </c>
      <c r="H847" s="151">
        <f t="shared" si="69"/>
        <v>1</v>
      </c>
    </row>
    <row r="848" spans="1:8" ht="18.75">
      <c r="A848" s="142"/>
      <c r="B848" s="142"/>
      <c r="C848" s="148"/>
      <c r="D848" s="148" t="s">
        <v>21</v>
      </c>
      <c r="E848" s="152" t="s">
        <v>22</v>
      </c>
      <c r="F848" s="150">
        <v>127.5</v>
      </c>
      <c r="G848" s="155">
        <v>127.5</v>
      </c>
      <c r="H848" s="151">
        <f t="shared" si="69"/>
        <v>1</v>
      </c>
    </row>
    <row r="849" spans="1:8" ht="18.75">
      <c r="A849" s="142"/>
      <c r="B849" s="142"/>
      <c r="C849" s="148" t="s">
        <v>81</v>
      </c>
      <c r="D849" s="148" t="s">
        <v>847</v>
      </c>
      <c r="E849" s="149" t="s">
        <v>968</v>
      </c>
      <c r="F849" s="150">
        <f>F850+F851</f>
        <v>1664.9</v>
      </c>
      <c r="G849" s="150">
        <f>G850+G851</f>
        <v>1664.7</v>
      </c>
      <c r="H849" s="151">
        <f t="shared" si="69"/>
        <v>0.9998798726650249</v>
      </c>
    </row>
    <row r="850" spans="1:8" ht="18.75">
      <c r="A850" s="148"/>
      <c r="B850" s="148"/>
      <c r="C850" s="148"/>
      <c r="D850" s="148" t="s">
        <v>27</v>
      </c>
      <c r="E850" s="152" t="s">
        <v>28</v>
      </c>
      <c r="F850" s="150">
        <v>1364.9</v>
      </c>
      <c r="G850" s="155">
        <v>1364.7</v>
      </c>
      <c r="H850" s="151">
        <f t="shared" si="69"/>
        <v>0.9998534691186167</v>
      </c>
    </row>
    <row r="851" spans="1:8" ht="18.75">
      <c r="A851" s="148"/>
      <c r="B851" s="148"/>
      <c r="C851" s="148"/>
      <c r="D851" s="148" t="s">
        <v>21</v>
      </c>
      <c r="E851" s="152" t="s">
        <v>22</v>
      </c>
      <c r="F851" s="150">
        <v>300</v>
      </c>
      <c r="G851" s="155">
        <v>300</v>
      </c>
      <c r="H851" s="151">
        <f t="shared" si="69"/>
        <v>1</v>
      </c>
    </row>
    <row r="852" spans="1:8" ht="18.75">
      <c r="A852" s="142"/>
      <c r="B852" s="142"/>
      <c r="C852" s="148" t="s">
        <v>82</v>
      </c>
      <c r="D852" s="148" t="s">
        <v>847</v>
      </c>
      <c r="E852" s="149" t="s">
        <v>83</v>
      </c>
      <c r="F852" s="150">
        <f>F853</f>
        <v>285</v>
      </c>
      <c r="G852" s="155">
        <f>G853</f>
        <v>285</v>
      </c>
      <c r="H852" s="151">
        <f t="shared" si="69"/>
        <v>1</v>
      </c>
    </row>
    <row r="853" spans="1:8" ht="18.75">
      <c r="A853" s="148"/>
      <c r="B853" s="148"/>
      <c r="C853" s="148"/>
      <c r="D853" s="148" t="s">
        <v>27</v>
      </c>
      <c r="E853" s="152" t="s">
        <v>28</v>
      </c>
      <c r="F853" s="150">
        <v>285</v>
      </c>
      <c r="G853" s="155">
        <v>285</v>
      </c>
      <c r="H853" s="151">
        <f t="shared" si="69"/>
        <v>1</v>
      </c>
    </row>
    <row r="854" spans="1:8" ht="37.5">
      <c r="A854" s="142"/>
      <c r="B854" s="142"/>
      <c r="C854" s="142" t="s">
        <v>92</v>
      </c>
      <c r="D854" s="142" t="s">
        <v>847</v>
      </c>
      <c r="E854" s="147" t="s">
        <v>93</v>
      </c>
      <c r="F854" s="145">
        <f>F855</f>
        <v>21923.2</v>
      </c>
      <c r="G854" s="201">
        <f>G855</f>
        <v>21913.6</v>
      </c>
      <c r="H854" s="146">
        <f t="shared" si="69"/>
        <v>0.9995621077215004</v>
      </c>
    </row>
    <row r="855" spans="1:8" ht="37.5">
      <c r="A855" s="142"/>
      <c r="B855" s="142"/>
      <c r="C855" s="142" t="s">
        <v>94</v>
      </c>
      <c r="D855" s="142"/>
      <c r="E855" s="147" t="s">
        <v>42</v>
      </c>
      <c r="F855" s="145">
        <f>F856+F860+F862</f>
        <v>21923.2</v>
      </c>
      <c r="G855" s="201">
        <f>G856+G860+G862</f>
        <v>21913.6</v>
      </c>
      <c r="H855" s="146">
        <f t="shared" si="69"/>
        <v>0.9995621077215004</v>
      </c>
    </row>
    <row r="856" spans="1:8" ht="18.75">
      <c r="A856" s="142"/>
      <c r="B856" s="142"/>
      <c r="C856" s="148" t="s">
        <v>95</v>
      </c>
      <c r="D856" s="148" t="s">
        <v>847</v>
      </c>
      <c r="E856" s="149" t="s">
        <v>45</v>
      </c>
      <c r="F856" s="155">
        <f>SUM(F857:F859)</f>
        <v>5679.900000000001</v>
      </c>
      <c r="G856" s="155">
        <f>SUM(G857:G859)</f>
        <v>5670.400000000001</v>
      </c>
      <c r="H856" s="151">
        <f t="shared" si="69"/>
        <v>0.9983274353421715</v>
      </c>
    </row>
    <row r="857" spans="1:8" ht="37.5">
      <c r="A857" s="148"/>
      <c r="B857" s="148"/>
      <c r="C857" s="148"/>
      <c r="D857" s="148" t="s">
        <v>46</v>
      </c>
      <c r="E857" s="152" t="s">
        <v>47</v>
      </c>
      <c r="F857" s="155">
        <v>5323.1</v>
      </c>
      <c r="G857" s="155">
        <v>5317.5</v>
      </c>
      <c r="H857" s="151">
        <f t="shared" si="69"/>
        <v>0.9989479814393868</v>
      </c>
    </row>
    <row r="858" spans="1:8" ht="18.75">
      <c r="A858" s="148"/>
      <c r="B858" s="148"/>
      <c r="C858" s="148"/>
      <c r="D858" s="148" t="s">
        <v>27</v>
      </c>
      <c r="E858" s="152" t="s">
        <v>28</v>
      </c>
      <c r="F858" s="155">
        <v>353.2</v>
      </c>
      <c r="G858" s="155">
        <v>349.3</v>
      </c>
      <c r="H858" s="151">
        <f t="shared" si="69"/>
        <v>0.9889580973952435</v>
      </c>
    </row>
    <row r="859" spans="1:8" ht="18.75">
      <c r="A859" s="148"/>
      <c r="B859" s="148"/>
      <c r="C859" s="148"/>
      <c r="D859" s="148" t="s">
        <v>67</v>
      </c>
      <c r="E859" s="152" t="s">
        <v>68</v>
      </c>
      <c r="F859" s="150">
        <v>3.6</v>
      </c>
      <c r="G859" s="155">
        <v>3.6</v>
      </c>
      <c r="H859" s="151">
        <f t="shared" si="69"/>
        <v>1</v>
      </c>
    </row>
    <row r="860" spans="1:8" ht="18.75">
      <c r="A860" s="142"/>
      <c r="B860" s="142"/>
      <c r="C860" s="148" t="s">
        <v>103</v>
      </c>
      <c r="D860" s="148" t="s">
        <v>847</v>
      </c>
      <c r="E860" s="149" t="s">
        <v>969</v>
      </c>
      <c r="F860" s="150">
        <f>F861</f>
        <v>4103.8</v>
      </c>
      <c r="G860" s="155">
        <f>G861</f>
        <v>4103.8</v>
      </c>
      <c r="H860" s="151">
        <f t="shared" si="69"/>
        <v>1</v>
      </c>
    </row>
    <row r="861" spans="1:8" ht="18.75">
      <c r="A861" s="148"/>
      <c r="B861" s="148"/>
      <c r="C861" s="148"/>
      <c r="D861" s="148" t="s">
        <v>21</v>
      </c>
      <c r="E861" s="152" t="s">
        <v>22</v>
      </c>
      <c r="F861" s="150">
        <v>4103.8</v>
      </c>
      <c r="G861" s="155">
        <v>4103.8</v>
      </c>
      <c r="H861" s="151">
        <f t="shared" si="69"/>
        <v>1</v>
      </c>
    </row>
    <row r="862" spans="1:8" ht="18.75">
      <c r="A862" s="142"/>
      <c r="B862" s="142"/>
      <c r="C862" s="148" t="s">
        <v>104</v>
      </c>
      <c r="D862" s="148" t="s">
        <v>847</v>
      </c>
      <c r="E862" s="149" t="s">
        <v>105</v>
      </c>
      <c r="F862" s="150">
        <f>F863</f>
        <v>12139.5</v>
      </c>
      <c r="G862" s="155">
        <f>G863</f>
        <v>12139.4</v>
      </c>
      <c r="H862" s="151">
        <f t="shared" si="69"/>
        <v>0.999991762428436</v>
      </c>
    </row>
    <row r="863" spans="1:8" ht="18.75">
      <c r="A863" s="148"/>
      <c r="B863" s="148"/>
      <c r="C863" s="148"/>
      <c r="D863" s="148" t="s">
        <v>21</v>
      </c>
      <c r="E863" s="152" t="s">
        <v>22</v>
      </c>
      <c r="F863" s="150">
        <v>12139.5</v>
      </c>
      <c r="G863" s="155">
        <v>12139.4</v>
      </c>
      <c r="H863" s="151">
        <f t="shared" si="69"/>
        <v>0.999991762428436</v>
      </c>
    </row>
    <row r="864" spans="1:8" ht="37.5">
      <c r="A864" s="142"/>
      <c r="B864" s="142"/>
      <c r="C864" s="142" t="s">
        <v>111</v>
      </c>
      <c r="D864" s="142" t="s">
        <v>847</v>
      </c>
      <c r="E864" s="147" t="s">
        <v>854</v>
      </c>
      <c r="F864" s="145">
        <f>F865</f>
        <v>118.5</v>
      </c>
      <c r="G864" s="201">
        <f>G865</f>
        <v>118.5</v>
      </c>
      <c r="H864" s="146">
        <f t="shared" si="69"/>
        <v>1</v>
      </c>
    </row>
    <row r="865" spans="1:8" ht="18.75">
      <c r="A865" s="142"/>
      <c r="B865" s="142"/>
      <c r="C865" s="142" t="s">
        <v>112</v>
      </c>
      <c r="D865" s="142" t="s">
        <v>847</v>
      </c>
      <c r="E865" s="147" t="s">
        <v>395</v>
      </c>
      <c r="F865" s="145">
        <f>F866+F869</f>
        <v>118.5</v>
      </c>
      <c r="G865" s="201">
        <f>G866+G869</f>
        <v>118.5</v>
      </c>
      <c r="H865" s="146">
        <f t="shared" si="69"/>
        <v>1</v>
      </c>
    </row>
    <row r="866" spans="1:8" ht="18.75">
      <c r="A866" s="142"/>
      <c r="B866" s="142"/>
      <c r="C866" s="142" t="s">
        <v>120</v>
      </c>
      <c r="D866" s="142"/>
      <c r="E866" s="147" t="s">
        <v>121</v>
      </c>
      <c r="F866" s="145">
        <f>F867</f>
        <v>103.5</v>
      </c>
      <c r="G866" s="201">
        <f>G867</f>
        <v>103.5</v>
      </c>
      <c r="H866" s="146">
        <f t="shared" si="69"/>
        <v>1</v>
      </c>
    </row>
    <row r="867" spans="1:8" ht="18.75">
      <c r="A867" s="142"/>
      <c r="B867" s="142"/>
      <c r="C867" s="148" t="s">
        <v>122</v>
      </c>
      <c r="D867" s="148" t="s">
        <v>847</v>
      </c>
      <c r="E867" s="149" t="s">
        <v>955</v>
      </c>
      <c r="F867" s="150">
        <f>F868</f>
        <v>103.5</v>
      </c>
      <c r="G867" s="155">
        <f>G868</f>
        <v>103.5</v>
      </c>
      <c r="H867" s="151">
        <f t="shared" si="69"/>
        <v>1</v>
      </c>
    </row>
    <row r="868" spans="1:8" ht="18.75">
      <c r="A868" s="148"/>
      <c r="B868" s="148"/>
      <c r="C868" s="148"/>
      <c r="D868" s="148" t="s">
        <v>27</v>
      </c>
      <c r="E868" s="152" t="s">
        <v>28</v>
      </c>
      <c r="F868" s="150">
        <v>103.5</v>
      </c>
      <c r="G868" s="155">
        <v>103.5</v>
      </c>
      <c r="H868" s="151">
        <f t="shared" si="69"/>
        <v>1</v>
      </c>
    </row>
    <row r="869" spans="1:8" ht="18.75">
      <c r="A869" s="142"/>
      <c r="B869" s="142"/>
      <c r="C869" s="142" t="s">
        <v>123</v>
      </c>
      <c r="D869" s="142"/>
      <c r="E869" s="147" t="s">
        <v>124</v>
      </c>
      <c r="F869" s="145">
        <f>F870</f>
        <v>15</v>
      </c>
      <c r="G869" s="201">
        <f>G870</f>
        <v>15</v>
      </c>
      <c r="H869" s="146">
        <f t="shared" si="69"/>
        <v>1</v>
      </c>
    </row>
    <row r="870" spans="1:8" ht="18.75">
      <c r="A870" s="142"/>
      <c r="B870" s="142"/>
      <c r="C870" s="148" t="s">
        <v>125</v>
      </c>
      <c r="D870" s="148" t="s">
        <v>847</v>
      </c>
      <c r="E870" s="149" t="s">
        <v>126</v>
      </c>
      <c r="F870" s="150">
        <f>F871</f>
        <v>15</v>
      </c>
      <c r="G870" s="155">
        <f>G871</f>
        <v>15</v>
      </c>
      <c r="H870" s="151">
        <f t="shared" si="69"/>
        <v>1</v>
      </c>
    </row>
    <row r="871" spans="1:8" ht="18.75">
      <c r="A871" s="148"/>
      <c r="B871" s="148"/>
      <c r="C871" s="148"/>
      <c r="D871" s="148" t="s">
        <v>27</v>
      </c>
      <c r="E871" s="152" t="s">
        <v>28</v>
      </c>
      <c r="F871" s="150">
        <v>15</v>
      </c>
      <c r="G871" s="155">
        <v>15</v>
      </c>
      <c r="H871" s="151">
        <f t="shared" si="69"/>
        <v>1</v>
      </c>
    </row>
    <row r="872" spans="1:8" ht="18.75">
      <c r="A872" s="148"/>
      <c r="B872" s="143" t="s">
        <v>426</v>
      </c>
      <c r="C872" s="143"/>
      <c r="D872" s="143"/>
      <c r="E872" s="144" t="s">
        <v>427</v>
      </c>
      <c r="F872" s="145">
        <f>F873</f>
        <v>46445.8</v>
      </c>
      <c r="G872" s="201">
        <f>G873</f>
        <v>44754.3</v>
      </c>
      <c r="H872" s="146">
        <f t="shared" si="69"/>
        <v>0.9635812064815333</v>
      </c>
    </row>
    <row r="873" spans="1:8" ht="18.75">
      <c r="A873" s="148"/>
      <c r="B873" s="143" t="s">
        <v>430</v>
      </c>
      <c r="C873" s="143"/>
      <c r="D873" s="143"/>
      <c r="E873" s="144" t="s">
        <v>431</v>
      </c>
      <c r="F873" s="145">
        <f>F879+F884+F874</f>
        <v>46445.8</v>
      </c>
      <c r="G873" s="145">
        <f>G879+G884+G874</f>
        <v>44754.3</v>
      </c>
      <c r="H873" s="146">
        <f t="shared" si="69"/>
        <v>0.9635812064815333</v>
      </c>
    </row>
    <row r="874" spans="1:8" ht="18.75">
      <c r="A874" s="148"/>
      <c r="B874" s="143"/>
      <c r="C874" s="142" t="s">
        <v>16</v>
      </c>
      <c r="D874" s="142" t="s">
        <v>847</v>
      </c>
      <c r="E874" s="147" t="s">
        <v>17</v>
      </c>
      <c r="F874" s="145">
        <f aca="true" t="shared" si="71" ref="F874:G877">F875</f>
        <v>5</v>
      </c>
      <c r="G874" s="201">
        <f t="shared" si="71"/>
        <v>5</v>
      </c>
      <c r="H874" s="146">
        <f>G874/F874</f>
        <v>1</v>
      </c>
    </row>
    <row r="875" spans="1:8" ht="18.75">
      <c r="A875" s="148"/>
      <c r="B875" s="143"/>
      <c r="C875" s="142" t="s">
        <v>18</v>
      </c>
      <c r="D875" s="142" t="s">
        <v>847</v>
      </c>
      <c r="E875" s="147" t="s">
        <v>19</v>
      </c>
      <c r="F875" s="145">
        <f t="shared" si="71"/>
        <v>5</v>
      </c>
      <c r="G875" s="201">
        <f t="shared" si="71"/>
        <v>5</v>
      </c>
      <c r="H875" s="146">
        <f>G875/F875</f>
        <v>1</v>
      </c>
    </row>
    <row r="876" spans="1:8" ht="37.5">
      <c r="A876" s="148"/>
      <c r="B876" s="143"/>
      <c r="C876" s="142" t="s">
        <v>29</v>
      </c>
      <c r="D876" s="142"/>
      <c r="E876" s="147" t="s">
        <v>938</v>
      </c>
      <c r="F876" s="145">
        <f t="shared" si="71"/>
        <v>5</v>
      </c>
      <c r="G876" s="201">
        <f t="shared" si="71"/>
        <v>5</v>
      </c>
      <c r="H876" s="146">
        <f>G876/F876</f>
        <v>1</v>
      </c>
    </row>
    <row r="877" spans="1:8" ht="18.75">
      <c r="A877" s="148"/>
      <c r="B877" s="143"/>
      <c r="C877" s="179" t="s">
        <v>521</v>
      </c>
      <c r="D877" s="178"/>
      <c r="E877" s="216" t="s">
        <v>956</v>
      </c>
      <c r="F877" s="181">
        <f t="shared" si="71"/>
        <v>5</v>
      </c>
      <c r="G877" s="202">
        <f t="shared" si="71"/>
        <v>5</v>
      </c>
      <c r="H877" s="187">
        <f>G877/F877</f>
        <v>1</v>
      </c>
    </row>
    <row r="878" spans="1:8" ht="18.75">
      <c r="A878" s="148"/>
      <c r="B878" s="143"/>
      <c r="C878" s="178"/>
      <c r="D878" s="179" t="s">
        <v>21</v>
      </c>
      <c r="E878" s="180" t="s">
        <v>22</v>
      </c>
      <c r="F878" s="181">
        <v>5</v>
      </c>
      <c r="G878" s="202">
        <v>5</v>
      </c>
      <c r="H878" s="187">
        <f>G878/F878</f>
        <v>1</v>
      </c>
    </row>
    <row r="879" spans="1:8" ht="37.5">
      <c r="A879" s="148"/>
      <c r="B879" s="143"/>
      <c r="C879" s="17" t="s">
        <v>73</v>
      </c>
      <c r="D879" s="11"/>
      <c r="E879" s="9" t="s">
        <v>74</v>
      </c>
      <c r="F879" s="145">
        <f aca="true" t="shared" si="72" ref="F879:G882">F880</f>
        <v>200</v>
      </c>
      <c r="G879" s="201">
        <f t="shared" si="72"/>
        <v>150</v>
      </c>
      <c r="H879" s="146">
        <f t="shared" si="69"/>
        <v>0.75</v>
      </c>
    </row>
    <row r="880" spans="1:8" ht="37.5">
      <c r="A880" s="148"/>
      <c r="B880" s="143"/>
      <c r="C880" s="17" t="s">
        <v>92</v>
      </c>
      <c r="D880" s="11"/>
      <c r="E880" s="9" t="s">
        <v>93</v>
      </c>
      <c r="F880" s="145">
        <f t="shared" si="72"/>
        <v>200</v>
      </c>
      <c r="G880" s="201">
        <f t="shared" si="72"/>
        <v>150</v>
      </c>
      <c r="H880" s="146">
        <f t="shared" si="69"/>
        <v>0.75</v>
      </c>
    </row>
    <row r="881" spans="1:8" ht="37.5">
      <c r="A881" s="148"/>
      <c r="B881" s="143"/>
      <c r="C881" s="17" t="s">
        <v>94</v>
      </c>
      <c r="D881" s="8"/>
      <c r="E881" s="260" t="s">
        <v>42</v>
      </c>
      <c r="F881" s="145">
        <f t="shared" si="72"/>
        <v>200</v>
      </c>
      <c r="G881" s="201">
        <f t="shared" si="72"/>
        <v>150</v>
      </c>
      <c r="H881" s="146">
        <f t="shared" si="69"/>
        <v>0.75</v>
      </c>
    </row>
    <row r="882" spans="1:8" ht="18.75">
      <c r="A882" s="148"/>
      <c r="B882" s="143"/>
      <c r="C882" s="15" t="s">
        <v>110</v>
      </c>
      <c r="D882" s="11"/>
      <c r="E882" s="12" t="s">
        <v>61</v>
      </c>
      <c r="F882" s="150">
        <f t="shared" si="72"/>
        <v>200</v>
      </c>
      <c r="G882" s="155">
        <f t="shared" si="72"/>
        <v>150</v>
      </c>
      <c r="H882" s="151">
        <f t="shared" si="69"/>
        <v>0.75</v>
      </c>
    </row>
    <row r="883" spans="1:8" ht="18.75">
      <c r="A883" s="148"/>
      <c r="B883" s="143"/>
      <c r="C883" s="8"/>
      <c r="D883" s="13" t="s">
        <v>32</v>
      </c>
      <c r="E883" s="14" t="s">
        <v>33</v>
      </c>
      <c r="F883" s="150">
        <v>200</v>
      </c>
      <c r="G883" s="155">
        <v>150</v>
      </c>
      <c r="H883" s="151">
        <f t="shared" si="69"/>
        <v>0.75</v>
      </c>
    </row>
    <row r="884" spans="1:8" ht="18.75">
      <c r="A884" s="142"/>
      <c r="B884" s="142"/>
      <c r="C884" s="142" t="s">
        <v>274</v>
      </c>
      <c r="D884" s="142" t="s">
        <v>847</v>
      </c>
      <c r="E884" s="147" t="s">
        <v>275</v>
      </c>
      <c r="F884" s="145">
        <f>F885+F891</f>
        <v>46240.8</v>
      </c>
      <c r="G884" s="201">
        <f>G885+G891</f>
        <v>44599.3</v>
      </c>
      <c r="H884" s="146">
        <f t="shared" si="69"/>
        <v>0.9645010466946938</v>
      </c>
    </row>
    <row r="885" spans="1:8" ht="18.75">
      <c r="A885" s="142"/>
      <c r="B885" s="142"/>
      <c r="C885" s="142" t="s">
        <v>276</v>
      </c>
      <c r="D885" s="142" t="s">
        <v>847</v>
      </c>
      <c r="E885" s="147" t="s">
        <v>575</v>
      </c>
      <c r="F885" s="145">
        <f>F886</f>
        <v>46186.5</v>
      </c>
      <c r="G885" s="201">
        <f>G886</f>
        <v>44556.600000000006</v>
      </c>
      <c r="H885" s="146">
        <f t="shared" si="69"/>
        <v>0.964710467344354</v>
      </c>
    </row>
    <row r="886" spans="1:8" ht="18.75">
      <c r="A886" s="142"/>
      <c r="B886" s="142"/>
      <c r="C886" s="142" t="s">
        <v>277</v>
      </c>
      <c r="D886" s="142"/>
      <c r="E886" s="147" t="s">
        <v>278</v>
      </c>
      <c r="F886" s="145">
        <f>F887+F889</f>
        <v>46186.5</v>
      </c>
      <c r="G886" s="145">
        <f>G887+G889</f>
        <v>44556.600000000006</v>
      </c>
      <c r="H886" s="146">
        <f t="shared" si="69"/>
        <v>0.964710467344354</v>
      </c>
    </row>
    <row r="887" spans="1:8" ht="18.75">
      <c r="A887" s="142"/>
      <c r="B887" s="142"/>
      <c r="C887" s="178" t="s">
        <v>490</v>
      </c>
      <c r="D887" s="217"/>
      <c r="E887" s="216" t="s">
        <v>970</v>
      </c>
      <c r="F887" s="181">
        <f>F888</f>
        <v>34679.9</v>
      </c>
      <c r="G887" s="202">
        <f>G888</f>
        <v>33468.9</v>
      </c>
      <c r="H887" s="187">
        <f aca="true" t="shared" si="73" ref="H887:H892">G887/F887</f>
        <v>0.9650806374874207</v>
      </c>
    </row>
    <row r="888" spans="1:8" ht="18.75">
      <c r="A888" s="142"/>
      <c r="B888" s="142"/>
      <c r="C888" s="217"/>
      <c r="D888" s="219" t="s">
        <v>32</v>
      </c>
      <c r="E888" s="220" t="s">
        <v>33</v>
      </c>
      <c r="F888" s="202">
        <v>34679.9</v>
      </c>
      <c r="G888" s="202">
        <v>33468.9</v>
      </c>
      <c r="H888" s="187">
        <f t="shared" si="73"/>
        <v>0.9650806374874207</v>
      </c>
    </row>
    <row r="889" spans="1:8" ht="18.75">
      <c r="A889" s="142"/>
      <c r="B889" s="142"/>
      <c r="C889" s="192" t="s">
        <v>279</v>
      </c>
      <c r="D889" s="148" t="s">
        <v>847</v>
      </c>
      <c r="E889" s="149" t="s">
        <v>280</v>
      </c>
      <c r="F889" s="150">
        <f>F890</f>
        <v>11506.6</v>
      </c>
      <c r="G889" s="155">
        <f>G890</f>
        <v>11087.7</v>
      </c>
      <c r="H889" s="151">
        <f t="shared" si="73"/>
        <v>0.9635948064589018</v>
      </c>
    </row>
    <row r="890" spans="1:8" ht="18.75">
      <c r="A890" s="157"/>
      <c r="B890" s="157"/>
      <c r="C890" s="157"/>
      <c r="D890" s="157" t="s">
        <v>32</v>
      </c>
      <c r="E890" s="158" t="s">
        <v>33</v>
      </c>
      <c r="F890" s="159">
        <v>11506.6</v>
      </c>
      <c r="G890" s="237">
        <v>11087.7</v>
      </c>
      <c r="H890" s="160">
        <f t="shared" si="73"/>
        <v>0.9635948064589018</v>
      </c>
    </row>
    <row r="891" spans="1:8" ht="18.75">
      <c r="A891" s="148"/>
      <c r="B891" s="148"/>
      <c r="C891" s="142" t="s">
        <v>281</v>
      </c>
      <c r="D891" s="142" t="s">
        <v>847</v>
      </c>
      <c r="E891" s="147" t="s">
        <v>282</v>
      </c>
      <c r="F891" s="145">
        <f>F892</f>
        <v>54.300000000000004</v>
      </c>
      <c r="G891" s="201">
        <f>G892</f>
        <v>42.7</v>
      </c>
      <c r="H891" s="261">
        <f t="shared" si="73"/>
        <v>0.7863720073664825</v>
      </c>
    </row>
    <row r="892" spans="1:8" ht="18.75">
      <c r="A892" s="148"/>
      <c r="B892" s="148"/>
      <c r="C892" s="142" t="s">
        <v>283</v>
      </c>
      <c r="D892" s="142"/>
      <c r="E892" s="147" t="s">
        <v>284</v>
      </c>
      <c r="F892" s="145">
        <f>F893+F895</f>
        <v>54.300000000000004</v>
      </c>
      <c r="G892" s="201">
        <f>G893+G895</f>
        <v>42.7</v>
      </c>
      <c r="H892" s="261">
        <f t="shared" si="73"/>
        <v>0.7863720073664825</v>
      </c>
    </row>
    <row r="893" spans="1:8" ht="18.75">
      <c r="A893" s="148"/>
      <c r="B893" s="148"/>
      <c r="C893" s="148" t="s">
        <v>285</v>
      </c>
      <c r="D893" s="148" t="s">
        <v>847</v>
      </c>
      <c r="E893" s="149" t="s">
        <v>958</v>
      </c>
      <c r="F893" s="150">
        <f>F894</f>
        <v>18.1</v>
      </c>
      <c r="G893" s="150">
        <f>G894</f>
        <v>17.7</v>
      </c>
      <c r="H893" s="160">
        <f>G893/F893</f>
        <v>0.9779005524861877</v>
      </c>
    </row>
    <row r="894" spans="1:8" ht="18.75">
      <c r="A894" s="148"/>
      <c r="B894" s="148"/>
      <c r="C894" s="148"/>
      <c r="D894" s="148" t="s">
        <v>21</v>
      </c>
      <c r="E894" s="152" t="s">
        <v>22</v>
      </c>
      <c r="F894" s="155">
        <v>18.1</v>
      </c>
      <c r="G894" s="150">
        <v>17.7</v>
      </c>
      <c r="H894" s="160">
        <f>G894/F894</f>
        <v>0.9779005524861877</v>
      </c>
    </row>
    <row r="895" spans="1:8" ht="18.75">
      <c r="A895" s="148"/>
      <c r="B895" s="148"/>
      <c r="C895" s="185" t="s">
        <v>480</v>
      </c>
      <c r="D895" s="179"/>
      <c r="E895" s="180" t="s">
        <v>286</v>
      </c>
      <c r="F895" s="202">
        <f>F896</f>
        <v>36.2</v>
      </c>
      <c r="G895" s="181">
        <f>G896</f>
        <v>25</v>
      </c>
      <c r="H895" s="151">
        <f>G895/F895</f>
        <v>0.6906077348066297</v>
      </c>
    </row>
    <row r="896" spans="1:8" ht="18.75">
      <c r="A896" s="148"/>
      <c r="B896" s="148"/>
      <c r="C896" s="185"/>
      <c r="D896" s="179" t="s">
        <v>21</v>
      </c>
      <c r="E896" s="180" t="s">
        <v>22</v>
      </c>
      <c r="F896" s="202">
        <v>36.2</v>
      </c>
      <c r="G896" s="181">
        <v>25</v>
      </c>
      <c r="H896" s="151">
        <f>G896/F896</f>
        <v>0.6906077348066297</v>
      </c>
    </row>
    <row r="897" spans="1:8" ht="18.75">
      <c r="A897" s="173"/>
      <c r="B897" s="173"/>
      <c r="C897" s="173"/>
      <c r="D897" s="173"/>
      <c r="E897" s="189"/>
      <c r="F897" s="155"/>
      <c r="G897" s="271"/>
      <c r="H897" s="151"/>
    </row>
    <row r="898" spans="1:8" ht="30" customHeight="1">
      <c r="A898" s="138" t="s">
        <v>447</v>
      </c>
      <c r="B898" s="138" t="s">
        <v>847</v>
      </c>
      <c r="C898" s="138" t="s">
        <v>847</v>
      </c>
      <c r="D898" s="138" t="s">
        <v>847</v>
      </c>
      <c r="E898" s="139" t="s">
        <v>15</v>
      </c>
      <c r="F898" s="263">
        <f>F899+F907+F916+F923+F933+F960+F965+F938+F983</f>
        <v>59959.8</v>
      </c>
      <c r="G898" s="263">
        <f>G899+G907+G916+G923+G933+G960+G965+G938+G983</f>
        <v>59545.2</v>
      </c>
      <c r="H898" s="141">
        <f aca="true" t="shared" si="74" ref="H898:H961">G898/F898</f>
        <v>0.9930853671960213</v>
      </c>
    </row>
    <row r="899" spans="1:8" ht="18.75">
      <c r="A899" s="207"/>
      <c r="B899" s="143" t="s">
        <v>369</v>
      </c>
      <c r="C899" s="143"/>
      <c r="D899" s="143"/>
      <c r="E899" s="144" t="s">
        <v>370</v>
      </c>
      <c r="F899" s="264">
        <f aca="true" t="shared" si="75" ref="F899:G903">F900</f>
        <v>65.80000000000001</v>
      </c>
      <c r="G899" s="264">
        <f t="shared" si="75"/>
        <v>58.6</v>
      </c>
      <c r="H899" s="196">
        <f t="shared" si="74"/>
        <v>0.8905775075987841</v>
      </c>
    </row>
    <row r="900" spans="1:8" ht="18.75">
      <c r="A900" s="207"/>
      <c r="B900" s="143" t="s">
        <v>373</v>
      </c>
      <c r="C900" s="143"/>
      <c r="D900" s="143"/>
      <c r="E900" s="144" t="s">
        <v>374</v>
      </c>
      <c r="F900" s="264">
        <f t="shared" si="75"/>
        <v>65.80000000000001</v>
      </c>
      <c r="G900" s="264">
        <f t="shared" si="75"/>
        <v>58.6</v>
      </c>
      <c r="H900" s="196">
        <f t="shared" si="74"/>
        <v>0.8905775075987841</v>
      </c>
    </row>
    <row r="901" spans="1:8" ht="37.5">
      <c r="A901" s="207"/>
      <c r="B901" s="207"/>
      <c r="C901" s="207" t="s">
        <v>291</v>
      </c>
      <c r="D901" s="207" t="s">
        <v>847</v>
      </c>
      <c r="E901" s="188" t="s">
        <v>454</v>
      </c>
      <c r="F901" s="264">
        <f t="shared" si="75"/>
        <v>65.80000000000001</v>
      </c>
      <c r="G901" s="264">
        <f t="shared" si="75"/>
        <v>58.6</v>
      </c>
      <c r="H901" s="196">
        <f t="shared" si="74"/>
        <v>0.8905775075987841</v>
      </c>
    </row>
    <row r="902" spans="1:8" ht="18.75">
      <c r="A902" s="207"/>
      <c r="B902" s="207"/>
      <c r="C902" s="207" t="s">
        <v>292</v>
      </c>
      <c r="D902" s="207" t="s">
        <v>847</v>
      </c>
      <c r="E902" s="188" t="s">
        <v>293</v>
      </c>
      <c r="F902" s="264">
        <f t="shared" si="75"/>
        <v>65.80000000000001</v>
      </c>
      <c r="G902" s="264">
        <f t="shared" si="75"/>
        <v>58.6</v>
      </c>
      <c r="H902" s="146">
        <f t="shared" si="74"/>
        <v>0.8905775075987841</v>
      </c>
    </row>
    <row r="903" spans="1:8" ht="37.5">
      <c r="A903" s="207"/>
      <c r="B903" s="207"/>
      <c r="C903" s="207" t="s">
        <v>294</v>
      </c>
      <c r="D903" s="207"/>
      <c r="E903" s="188" t="s">
        <v>295</v>
      </c>
      <c r="F903" s="264">
        <f t="shared" si="75"/>
        <v>65.80000000000001</v>
      </c>
      <c r="G903" s="264">
        <f t="shared" si="75"/>
        <v>58.6</v>
      </c>
      <c r="H903" s="146">
        <f t="shared" si="74"/>
        <v>0.8905775075987841</v>
      </c>
    </row>
    <row r="904" spans="1:8" ht="18.75">
      <c r="A904" s="192"/>
      <c r="B904" s="192"/>
      <c r="C904" s="192" t="s">
        <v>296</v>
      </c>
      <c r="D904" s="192" t="s">
        <v>847</v>
      </c>
      <c r="E904" s="189" t="s">
        <v>297</v>
      </c>
      <c r="F904" s="265">
        <f>F906+F905</f>
        <v>65.80000000000001</v>
      </c>
      <c r="G904" s="265">
        <f>G906+G905</f>
        <v>58.6</v>
      </c>
      <c r="H904" s="151">
        <f t="shared" si="74"/>
        <v>0.8905775075987841</v>
      </c>
    </row>
    <row r="905" spans="1:8" ht="37.5">
      <c r="A905" s="192"/>
      <c r="B905" s="192"/>
      <c r="C905" s="192"/>
      <c r="D905" s="192" t="s">
        <v>46</v>
      </c>
      <c r="E905" s="191" t="s">
        <v>47</v>
      </c>
      <c r="F905" s="265">
        <v>0.9</v>
      </c>
      <c r="G905" s="265">
        <v>0.9</v>
      </c>
      <c r="H905" s="151">
        <f t="shared" si="74"/>
        <v>1</v>
      </c>
    </row>
    <row r="906" spans="1:8" ht="18.75">
      <c r="A906" s="192"/>
      <c r="B906" s="192"/>
      <c r="C906" s="192"/>
      <c r="D906" s="192" t="s">
        <v>27</v>
      </c>
      <c r="E906" s="191" t="s">
        <v>28</v>
      </c>
      <c r="F906" s="265">
        <v>64.9</v>
      </c>
      <c r="G906" s="265">
        <v>57.7</v>
      </c>
      <c r="H906" s="151">
        <f t="shared" si="74"/>
        <v>0.8890600924499229</v>
      </c>
    </row>
    <row r="907" spans="1:8" ht="18.75">
      <c r="A907" s="192"/>
      <c r="B907" s="167" t="s">
        <v>402</v>
      </c>
      <c r="C907" s="167"/>
      <c r="D907" s="167"/>
      <c r="E907" s="168" t="s">
        <v>403</v>
      </c>
      <c r="F907" s="264">
        <f aca="true" t="shared" si="76" ref="F907:G912">F908</f>
        <v>572</v>
      </c>
      <c r="G907" s="264">
        <f t="shared" si="76"/>
        <v>572</v>
      </c>
      <c r="H907" s="146">
        <f t="shared" si="74"/>
        <v>1</v>
      </c>
    </row>
    <row r="908" spans="1:8" ht="18.75">
      <c r="A908" s="192"/>
      <c r="B908" s="167" t="s">
        <v>408</v>
      </c>
      <c r="C908" s="167"/>
      <c r="D908" s="167"/>
      <c r="E908" s="168" t="s">
        <v>409</v>
      </c>
      <c r="F908" s="264">
        <f t="shared" si="76"/>
        <v>572</v>
      </c>
      <c r="G908" s="264">
        <f t="shared" si="76"/>
        <v>572</v>
      </c>
      <c r="H908" s="146">
        <f t="shared" si="74"/>
        <v>1</v>
      </c>
    </row>
    <row r="909" spans="1:8" ht="18.75">
      <c r="A909" s="192"/>
      <c r="B909" s="192"/>
      <c r="C909" s="207" t="s">
        <v>240</v>
      </c>
      <c r="D909" s="192"/>
      <c r="E909" s="188" t="s">
        <v>241</v>
      </c>
      <c r="F909" s="264">
        <f t="shared" si="76"/>
        <v>572</v>
      </c>
      <c r="G909" s="264">
        <f t="shared" si="76"/>
        <v>572</v>
      </c>
      <c r="H909" s="146">
        <f t="shared" si="74"/>
        <v>1</v>
      </c>
    </row>
    <row r="910" spans="1:8" ht="18.75">
      <c r="A910" s="192"/>
      <c r="B910" s="192"/>
      <c r="C910" s="207" t="s">
        <v>242</v>
      </c>
      <c r="D910" s="207" t="s">
        <v>847</v>
      </c>
      <c r="E910" s="188" t="s">
        <v>574</v>
      </c>
      <c r="F910" s="264">
        <f t="shared" si="76"/>
        <v>572</v>
      </c>
      <c r="G910" s="264">
        <f t="shared" si="76"/>
        <v>572</v>
      </c>
      <c r="H910" s="146">
        <f t="shared" si="74"/>
        <v>1</v>
      </c>
    </row>
    <row r="911" spans="1:8" ht="37.5">
      <c r="A911" s="192"/>
      <c r="B911" s="192"/>
      <c r="C911" s="207" t="s">
        <v>243</v>
      </c>
      <c r="D911" s="207"/>
      <c r="E911" s="188" t="s">
        <v>244</v>
      </c>
      <c r="F911" s="264">
        <f t="shared" si="76"/>
        <v>572</v>
      </c>
      <c r="G911" s="264">
        <f t="shared" si="76"/>
        <v>572</v>
      </c>
      <c r="H911" s="146">
        <f t="shared" si="74"/>
        <v>1</v>
      </c>
    </row>
    <row r="912" spans="1:8" ht="18.75">
      <c r="A912" s="192"/>
      <c r="B912" s="192"/>
      <c r="C912" s="192" t="s">
        <v>971</v>
      </c>
      <c r="D912" s="192"/>
      <c r="E912" s="191" t="s">
        <v>972</v>
      </c>
      <c r="F912" s="265">
        <f t="shared" si="76"/>
        <v>572</v>
      </c>
      <c r="G912" s="265">
        <f t="shared" si="76"/>
        <v>572</v>
      </c>
      <c r="H912" s="151">
        <f t="shared" si="74"/>
        <v>1</v>
      </c>
    </row>
    <row r="913" spans="1:8" ht="18.75">
      <c r="A913" s="192"/>
      <c r="B913" s="192"/>
      <c r="C913" s="192"/>
      <c r="D913" s="192" t="s">
        <v>21</v>
      </c>
      <c r="E913" s="191" t="s">
        <v>22</v>
      </c>
      <c r="F913" s="265">
        <v>572</v>
      </c>
      <c r="G913" s="265">
        <v>572</v>
      </c>
      <c r="H913" s="151">
        <f t="shared" si="74"/>
        <v>1</v>
      </c>
    </row>
    <row r="914" spans="1:8" ht="18.75">
      <c r="A914" s="192"/>
      <c r="B914" s="167" t="s">
        <v>416</v>
      </c>
      <c r="C914" s="167"/>
      <c r="D914" s="167"/>
      <c r="E914" s="168" t="s">
        <v>417</v>
      </c>
      <c r="F914" s="264">
        <f>F915+F932</f>
        <v>36775.9</v>
      </c>
      <c r="G914" s="264">
        <f>G915+G932</f>
        <v>36774.9</v>
      </c>
      <c r="H914" s="146">
        <f t="shared" si="74"/>
        <v>0.9999728082793351</v>
      </c>
    </row>
    <row r="915" spans="1:8" ht="18.75">
      <c r="A915" s="192"/>
      <c r="B915" s="207" t="s">
        <v>913</v>
      </c>
      <c r="C915" s="207"/>
      <c r="D915" s="207"/>
      <c r="E915" s="214" t="s">
        <v>914</v>
      </c>
      <c r="F915" s="264">
        <f>F916+F923</f>
        <v>36185.6</v>
      </c>
      <c r="G915" s="264">
        <f>G916+G923</f>
        <v>36184.6</v>
      </c>
      <c r="H915" s="146">
        <f t="shared" si="74"/>
        <v>0.9999723646975592</v>
      </c>
    </row>
    <row r="916" spans="1:8" ht="37.5">
      <c r="A916" s="207"/>
      <c r="B916" s="207"/>
      <c r="C916" s="207" t="s">
        <v>111</v>
      </c>
      <c r="D916" s="207" t="s">
        <v>847</v>
      </c>
      <c r="E916" s="188" t="s">
        <v>854</v>
      </c>
      <c r="F916" s="264">
        <f>F917</f>
        <v>829.1</v>
      </c>
      <c r="G916" s="264">
        <f>G917</f>
        <v>829</v>
      </c>
      <c r="H916" s="146">
        <f t="shared" si="74"/>
        <v>0.9998793872874201</v>
      </c>
    </row>
    <row r="917" spans="1:8" ht="18.75">
      <c r="A917" s="207"/>
      <c r="B917" s="207"/>
      <c r="C917" s="207" t="s">
        <v>112</v>
      </c>
      <c r="D917" s="207" t="s">
        <v>847</v>
      </c>
      <c r="E917" s="188" t="s">
        <v>395</v>
      </c>
      <c r="F917" s="264">
        <f>F918</f>
        <v>829.1</v>
      </c>
      <c r="G917" s="264">
        <f>G918</f>
        <v>829</v>
      </c>
      <c r="H917" s="146">
        <f t="shared" si="74"/>
        <v>0.9998793872874201</v>
      </c>
    </row>
    <row r="918" spans="1:8" ht="18.75">
      <c r="A918" s="207"/>
      <c r="B918" s="207"/>
      <c r="C918" s="207" t="s">
        <v>486</v>
      </c>
      <c r="D918" s="207"/>
      <c r="E918" s="188" t="s">
        <v>512</v>
      </c>
      <c r="F918" s="264">
        <f>F919+F921</f>
        <v>829.1</v>
      </c>
      <c r="G918" s="264">
        <f>G919+G921</f>
        <v>829</v>
      </c>
      <c r="H918" s="146">
        <f t="shared" si="74"/>
        <v>0.9998793872874201</v>
      </c>
    </row>
    <row r="919" spans="1:8" ht="18.75">
      <c r="A919" s="207"/>
      <c r="B919" s="207"/>
      <c r="C919" s="192" t="s">
        <v>485</v>
      </c>
      <c r="D919" s="192" t="s">
        <v>847</v>
      </c>
      <c r="E919" s="189" t="s">
        <v>484</v>
      </c>
      <c r="F919" s="265">
        <f>F920</f>
        <v>483.6</v>
      </c>
      <c r="G919" s="265">
        <f>G920</f>
        <v>483.6</v>
      </c>
      <c r="H919" s="151">
        <f t="shared" si="74"/>
        <v>1</v>
      </c>
    </row>
    <row r="920" spans="1:8" ht="18.75">
      <c r="A920" s="192"/>
      <c r="B920" s="192"/>
      <c r="C920" s="192"/>
      <c r="D920" s="192" t="s">
        <v>21</v>
      </c>
      <c r="E920" s="191" t="s">
        <v>22</v>
      </c>
      <c r="F920" s="265">
        <v>483.6</v>
      </c>
      <c r="G920" s="265">
        <v>483.6</v>
      </c>
      <c r="H920" s="151">
        <f t="shared" si="74"/>
        <v>1</v>
      </c>
    </row>
    <row r="921" spans="1:8" ht="18.75">
      <c r="A921" s="207"/>
      <c r="B921" s="207"/>
      <c r="C921" s="192" t="s">
        <v>941</v>
      </c>
      <c r="D921" s="192" t="s">
        <v>847</v>
      </c>
      <c r="E921" s="189" t="s">
        <v>942</v>
      </c>
      <c r="F921" s="265">
        <f>F922</f>
        <v>345.5</v>
      </c>
      <c r="G921" s="265">
        <f>G922</f>
        <v>345.4</v>
      </c>
      <c r="H921" s="151">
        <f t="shared" si="74"/>
        <v>0.9997105643994211</v>
      </c>
    </row>
    <row r="922" spans="1:8" ht="18.75">
      <c r="A922" s="192"/>
      <c r="B922" s="192"/>
      <c r="C922" s="192"/>
      <c r="D922" s="192" t="s">
        <v>21</v>
      </c>
      <c r="E922" s="191" t="s">
        <v>22</v>
      </c>
      <c r="F922" s="265">
        <v>345.5</v>
      </c>
      <c r="G922" s="265">
        <v>345.4</v>
      </c>
      <c r="H922" s="151">
        <f t="shared" si="74"/>
        <v>0.9997105643994211</v>
      </c>
    </row>
    <row r="923" spans="1:8" ht="18.75">
      <c r="A923" s="207"/>
      <c r="B923" s="207"/>
      <c r="C923" s="207" t="s">
        <v>240</v>
      </c>
      <c r="D923" s="207" t="s">
        <v>847</v>
      </c>
      <c r="E923" s="188" t="s">
        <v>241</v>
      </c>
      <c r="F923" s="264">
        <f>F924+F928</f>
        <v>35356.5</v>
      </c>
      <c r="G923" s="264">
        <f>G924+G928</f>
        <v>35355.6</v>
      </c>
      <c r="H923" s="146">
        <f t="shared" si="74"/>
        <v>0.9999745449917271</v>
      </c>
    </row>
    <row r="924" spans="1:8" ht="18.75">
      <c r="A924" s="207"/>
      <c r="B924" s="207"/>
      <c r="C924" s="207" t="s">
        <v>242</v>
      </c>
      <c r="D924" s="207" t="s">
        <v>847</v>
      </c>
      <c r="E924" s="188" t="s">
        <v>574</v>
      </c>
      <c r="F924" s="264">
        <f aca="true" t="shared" si="77" ref="F924:G926">F925</f>
        <v>491</v>
      </c>
      <c r="G924" s="264">
        <f t="shared" si="77"/>
        <v>490.1</v>
      </c>
      <c r="H924" s="146">
        <f t="shared" si="74"/>
        <v>0.9981670061099797</v>
      </c>
    </row>
    <row r="925" spans="1:8" ht="37.5">
      <c r="A925" s="207"/>
      <c r="B925" s="207"/>
      <c r="C925" s="207" t="s">
        <v>243</v>
      </c>
      <c r="D925" s="207"/>
      <c r="E925" s="188" t="s">
        <v>244</v>
      </c>
      <c r="F925" s="264">
        <f t="shared" si="77"/>
        <v>491</v>
      </c>
      <c r="G925" s="264">
        <f t="shared" si="77"/>
        <v>490.1</v>
      </c>
      <c r="H925" s="146">
        <f t="shared" si="74"/>
        <v>0.9981670061099797</v>
      </c>
    </row>
    <row r="926" spans="1:8" ht="18.75">
      <c r="A926" s="207"/>
      <c r="B926" s="207"/>
      <c r="C926" s="192" t="s">
        <v>245</v>
      </c>
      <c r="D926" s="192" t="s">
        <v>847</v>
      </c>
      <c r="E926" s="189" t="s">
        <v>246</v>
      </c>
      <c r="F926" s="265">
        <f t="shared" si="77"/>
        <v>491</v>
      </c>
      <c r="G926" s="265">
        <f t="shared" si="77"/>
        <v>490.1</v>
      </c>
      <c r="H926" s="151">
        <f t="shared" si="74"/>
        <v>0.9981670061099797</v>
      </c>
    </row>
    <row r="927" spans="1:8" ht="18.75">
      <c r="A927" s="207"/>
      <c r="B927" s="207"/>
      <c r="C927" s="192"/>
      <c r="D927" s="192" t="s">
        <v>21</v>
      </c>
      <c r="E927" s="191" t="s">
        <v>22</v>
      </c>
      <c r="F927" s="265">
        <v>491</v>
      </c>
      <c r="G927" s="265">
        <v>490.1</v>
      </c>
      <c r="H927" s="151">
        <f t="shared" si="74"/>
        <v>0.9981670061099797</v>
      </c>
    </row>
    <row r="928" spans="1:8" ht="18.75">
      <c r="A928" s="207"/>
      <c r="B928" s="207"/>
      <c r="C928" s="207" t="s">
        <v>250</v>
      </c>
      <c r="D928" s="207" t="s">
        <v>847</v>
      </c>
      <c r="E928" s="188" t="s">
        <v>251</v>
      </c>
      <c r="F928" s="264">
        <f aca="true" t="shared" si="78" ref="F928:G930">F929</f>
        <v>34865.5</v>
      </c>
      <c r="G928" s="264">
        <f t="shared" si="78"/>
        <v>34865.5</v>
      </c>
      <c r="H928" s="146">
        <f t="shared" si="74"/>
        <v>1</v>
      </c>
    </row>
    <row r="929" spans="1:8" ht="37.5">
      <c r="A929" s="207"/>
      <c r="B929" s="207"/>
      <c r="C929" s="207" t="s">
        <v>252</v>
      </c>
      <c r="D929" s="207"/>
      <c r="E929" s="188" t="s">
        <v>42</v>
      </c>
      <c r="F929" s="264">
        <f t="shared" si="78"/>
        <v>34865.5</v>
      </c>
      <c r="G929" s="264">
        <f t="shared" si="78"/>
        <v>34865.5</v>
      </c>
      <c r="H929" s="146">
        <f t="shared" si="74"/>
        <v>1</v>
      </c>
    </row>
    <row r="930" spans="1:8" ht="18.75">
      <c r="A930" s="207"/>
      <c r="B930" s="207"/>
      <c r="C930" s="192" t="s">
        <v>254</v>
      </c>
      <c r="D930" s="192" t="s">
        <v>847</v>
      </c>
      <c r="E930" s="189" t="s">
        <v>973</v>
      </c>
      <c r="F930" s="266">
        <f t="shared" si="78"/>
        <v>34865.5</v>
      </c>
      <c r="G930" s="265">
        <f t="shared" si="78"/>
        <v>34865.5</v>
      </c>
      <c r="H930" s="151">
        <f t="shared" si="74"/>
        <v>1</v>
      </c>
    </row>
    <row r="931" spans="1:8" ht="18.75">
      <c r="A931" s="192"/>
      <c r="B931" s="207"/>
      <c r="C931" s="192"/>
      <c r="D931" s="192" t="s">
        <v>21</v>
      </c>
      <c r="E931" s="191" t="s">
        <v>22</v>
      </c>
      <c r="F931" s="266">
        <v>34865.5</v>
      </c>
      <c r="G931" s="265">
        <v>34865.5</v>
      </c>
      <c r="H931" s="151">
        <f t="shared" si="74"/>
        <v>1</v>
      </c>
    </row>
    <row r="932" spans="1:8" ht="18.75">
      <c r="A932" s="192"/>
      <c r="B932" s="166" t="s">
        <v>439</v>
      </c>
      <c r="C932" s="167"/>
      <c r="D932" s="167"/>
      <c r="E932" s="168" t="s">
        <v>952</v>
      </c>
      <c r="F932" s="267">
        <f aca="true" t="shared" si="79" ref="F932:G936">F933</f>
        <v>590.3</v>
      </c>
      <c r="G932" s="264">
        <f t="shared" si="79"/>
        <v>590.3</v>
      </c>
      <c r="H932" s="146">
        <f t="shared" si="74"/>
        <v>1</v>
      </c>
    </row>
    <row r="933" spans="1:8" ht="18.75">
      <c r="A933" s="207"/>
      <c r="B933" s="207"/>
      <c r="C933" s="207" t="s">
        <v>240</v>
      </c>
      <c r="D933" s="207" t="s">
        <v>847</v>
      </c>
      <c r="E933" s="188" t="s">
        <v>241</v>
      </c>
      <c r="F933" s="267">
        <f t="shared" si="79"/>
        <v>590.3</v>
      </c>
      <c r="G933" s="264">
        <f t="shared" si="79"/>
        <v>590.3</v>
      </c>
      <c r="H933" s="146">
        <f t="shared" si="74"/>
        <v>1</v>
      </c>
    </row>
    <row r="934" spans="1:8" ht="18.75">
      <c r="A934" s="207"/>
      <c r="B934" s="207"/>
      <c r="C934" s="207" t="s">
        <v>250</v>
      </c>
      <c r="D934" s="207" t="s">
        <v>847</v>
      </c>
      <c r="E934" s="188" t="s">
        <v>251</v>
      </c>
      <c r="F934" s="267">
        <f t="shared" si="79"/>
        <v>590.3</v>
      </c>
      <c r="G934" s="264">
        <f t="shared" si="79"/>
        <v>590.3</v>
      </c>
      <c r="H934" s="146">
        <f t="shared" si="74"/>
        <v>1</v>
      </c>
    </row>
    <row r="935" spans="1:8" ht="37.5">
      <c r="A935" s="207"/>
      <c r="B935" s="207"/>
      <c r="C935" s="207" t="s">
        <v>252</v>
      </c>
      <c r="D935" s="207"/>
      <c r="E935" s="188" t="s">
        <v>42</v>
      </c>
      <c r="F935" s="264">
        <f t="shared" si="79"/>
        <v>590.3</v>
      </c>
      <c r="G935" s="264">
        <f t="shared" si="79"/>
        <v>590.3</v>
      </c>
      <c r="H935" s="146">
        <f t="shared" si="74"/>
        <v>1</v>
      </c>
    </row>
    <row r="936" spans="1:8" ht="18.75">
      <c r="A936" s="207"/>
      <c r="B936" s="207"/>
      <c r="C936" s="192" t="s">
        <v>256</v>
      </c>
      <c r="D936" s="192" t="s">
        <v>847</v>
      </c>
      <c r="E936" s="189" t="s">
        <v>63</v>
      </c>
      <c r="F936" s="265">
        <f t="shared" si="79"/>
        <v>590.3</v>
      </c>
      <c r="G936" s="265">
        <f t="shared" si="79"/>
        <v>590.3</v>
      </c>
      <c r="H936" s="151">
        <f t="shared" si="74"/>
        <v>1</v>
      </c>
    </row>
    <row r="937" spans="1:8" ht="18.75">
      <c r="A937" s="192"/>
      <c r="B937" s="192"/>
      <c r="C937" s="192"/>
      <c r="D937" s="192" t="s">
        <v>21</v>
      </c>
      <c r="E937" s="191" t="s">
        <v>22</v>
      </c>
      <c r="F937" s="265">
        <v>590.3</v>
      </c>
      <c r="G937" s="265">
        <v>590.3</v>
      </c>
      <c r="H937" s="151">
        <f t="shared" si="74"/>
        <v>1</v>
      </c>
    </row>
    <row r="938" spans="1:8" ht="18.75">
      <c r="A938" s="192"/>
      <c r="B938" s="143" t="s">
        <v>426</v>
      </c>
      <c r="C938" s="143"/>
      <c r="D938" s="143"/>
      <c r="E938" s="144" t="s">
        <v>427</v>
      </c>
      <c r="F938" s="264">
        <f>F939+F952</f>
        <v>447.2</v>
      </c>
      <c r="G938" s="264">
        <f>G939+G952</f>
        <v>447.2</v>
      </c>
      <c r="H938" s="146">
        <f t="shared" si="74"/>
        <v>1</v>
      </c>
    </row>
    <row r="939" spans="1:8" ht="18.75">
      <c r="A939" s="192"/>
      <c r="B939" s="143" t="s">
        <v>430</v>
      </c>
      <c r="C939" s="143"/>
      <c r="D939" s="143"/>
      <c r="E939" s="144" t="s">
        <v>431</v>
      </c>
      <c r="F939" s="264">
        <f>F945+F940</f>
        <v>47.2</v>
      </c>
      <c r="G939" s="264">
        <f>G945+G940</f>
        <v>47.2</v>
      </c>
      <c r="H939" s="146">
        <f t="shared" si="74"/>
        <v>1</v>
      </c>
    </row>
    <row r="940" spans="1:8" ht="18.75">
      <c r="A940" s="192"/>
      <c r="B940" s="143"/>
      <c r="C940" s="142" t="s">
        <v>16</v>
      </c>
      <c r="D940" s="142" t="s">
        <v>847</v>
      </c>
      <c r="E940" s="147" t="s">
        <v>17</v>
      </c>
      <c r="F940" s="264">
        <f aca="true" t="shared" si="80" ref="F940:G943">F941</f>
        <v>20</v>
      </c>
      <c r="G940" s="264">
        <f t="shared" si="80"/>
        <v>20</v>
      </c>
      <c r="H940" s="146">
        <f>G940/F940</f>
        <v>1</v>
      </c>
    </row>
    <row r="941" spans="1:8" ht="18.75">
      <c r="A941" s="192"/>
      <c r="B941" s="143"/>
      <c r="C941" s="142" t="s">
        <v>18</v>
      </c>
      <c r="D941" s="142" t="s">
        <v>847</v>
      </c>
      <c r="E941" s="147" t="s">
        <v>19</v>
      </c>
      <c r="F941" s="264">
        <f t="shared" si="80"/>
        <v>20</v>
      </c>
      <c r="G941" s="264">
        <f t="shared" si="80"/>
        <v>20</v>
      </c>
      <c r="H941" s="146">
        <f>G941/F941</f>
        <v>1</v>
      </c>
    </row>
    <row r="942" spans="1:8" ht="37.5">
      <c r="A942" s="192"/>
      <c r="B942" s="143"/>
      <c r="C942" s="142" t="s">
        <v>29</v>
      </c>
      <c r="D942" s="142"/>
      <c r="E942" s="147" t="s">
        <v>938</v>
      </c>
      <c r="F942" s="264">
        <f t="shared" si="80"/>
        <v>20</v>
      </c>
      <c r="G942" s="264">
        <f t="shared" si="80"/>
        <v>20</v>
      </c>
      <c r="H942" s="146">
        <f>G942/F942</f>
        <v>1</v>
      </c>
    </row>
    <row r="943" spans="1:8" ht="18.75">
      <c r="A943" s="192"/>
      <c r="B943" s="143"/>
      <c r="C943" s="179" t="s">
        <v>521</v>
      </c>
      <c r="D943" s="178"/>
      <c r="E943" s="216" t="s">
        <v>956</v>
      </c>
      <c r="F943" s="268">
        <f t="shared" si="80"/>
        <v>20</v>
      </c>
      <c r="G943" s="268">
        <f t="shared" si="80"/>
        <v>20</v>
      </c>
      <c r="H943" s="187">
        <f>G943/F943</f>
        <v>1</v>
      </c>
    </row>
    <row r="944" spans="1:8" ht="18.75">
      <c r="A944" s="192"/>
      <c r="B944" s="143"/>
      <c r="C944" s="178"/>
      <c r="D944" s="179" t="s">
        <v>21</v>
      </c>
      <c r="E944" s="180" t="s">
        <v>22</v>
      </c>
      <c r="F944" s="268">
        <v>20</v>
      </c>
      <c r="G944" s="268">
        <v>20</v>
      </c>
      <c r="H944" s="187">
        <f>G944/F944</f>
        <v>1</v>
      </c>
    </row>
    <row r="945" spans="1:8" ht="18.75">
      <c r="A945" s="192"/>
      <c r="B945" s="192"/>
      <c r="C945" s="142" t="s">
        <v>274</v>
      </c>
      <c r="D945" s="142" t="s">
        <v>847</v>
      </c>
      <c r="E945" s="147" t="s">
        <v>275</v>
      </c>
      <c r="F945" s="264">
        <f>F946</f>
        <v>27.200000000000003</v>
      </c>
      <c r="G945" s="264">
        <f>G946</f>
        <v>27.200000000000003</v>
      </c>
      <c r="H945" s="146">
        <f t="shared" si="74"/>
        <v>1</v>
      </c>
    </row>
    <row r="946" spans="1:8" ht="18.75">
      <c r="A946" s="192"/>
      <c r="B946" s="192"/>
      <c r="C946" s="142" t="s">
        <v>281</v>
      </c>
      <c r="D946" s="142" t="s">
        <v>847</v>
      </c>
      <c r="E946" s="147" t="s">
        <v>282</v>
      </c>
      <c r="F946" s="264">
        <f>F947</f>
        <v>27.200000000000003</v>
      </c>
      <c r="G946" s="264">
        <f>G947</f>
        <v>27.200000000000003</v>
      </c>
      <c r="H946" s="146">
        <f t="shared" si="74"/>
        <v>1</v>
      </c>
    </row>
    <row r="947" spans="1:8" ht="18.75">
      <c r="A947" s="192"/>
      <c r="B947" s="192"/>
      <c r="C947" s="142" t="s">
        <v>283</v>
      </c>
      <c r="D947" s="142"/>
      <c r="E947" s="147" t="s">
        <v>284</v>
      </c>
      <c r="F947" s="264">
        <f>F948+F950</f>
        <v>27.200000000000003</v>
      </c>
      <c r="G947" s="264">
        <f>G948+G950</f>
        <v>27.200000000000003</v>
      </c>
      <c r="H947" s="146">
        <f t="shared" si="74"/>
        <v>1</v>
      </c>
    </row>
    <row r="948" spans="1:8" ht="18.75">
      <c r="A948" s="192"/>
      <c r="B948" s="192"/>
      <c r="C948" s="148" t="s">
        <v>285</v>
      </c>
      <c r="D948" s="148" t="s">
        <v>847</v>
      </c>
      <c r="E948" s="149" t="s">
        <v>958</v>
      </c>
      <c r="F948" s="265">
        <f>F949</f>
        <v>9.1</v>
      </c>
      <c r="G948" s="265">
        <f>G949</f>
        <v>9.1</v>
      </c>
      <c r="H948" s="151">
        <f t="shared" si="74"/>
        <v>1</v>
      </c>
    </row>
    <row r="949" spans="1:8" ht="18.75">
      <c r="A949" s="192"/>
      <c r="B949" s="192"/>
      <c r="C949" s="148"/>
      <c r="D949" s="148" t="s">
        <v>21</v>
      </c>
      <c r="E949" s="152" t="s">
        <v>22</v>
      </c>
      <c r="F949" s="265">
        <v>9.1</v>
      </c>
      <c r="G949" s="265">
        <v>9.1</v>
      </c>
      <c r="H949" s="151">
        <f t="shared" si="74"/>
        <v>1</v>
      </c>
    </row>
    <row r="950" spans="1:8" ht="18.75">
      <c r="A950" s="192"/>
      <c r="B950" s="192"/>
      <c r="C950" s="185" t="s">
        <v>480</v>
      </c>
      <c r="D950" s="179"/>
      <c r="E950" s="180" t="s">
        <v>286</v>
      </c>
      <c r="F950" s="268">
        <f>F951</f>
        <v>18.1</v>
      </c>
      <c r="G950" s="268">
        <f>G951</f>
        <v>18.1</v>
      </c>
      <c r="H950" s="187">
        <f t="shared" si="74"/>
        <v>1</v>
      </c>
    </row>
    <row r="951" spans="1:8" ht="18.75">
      <c r="A951" s="192"/>
      <c r="B951" s="192"/>
      <c r="C951" s="185"/>
      <c r="D951" s="179" t="s">
        <v>21</v>
      </c>
      <c r="E951" s="180" t="s">
        <v>22</v>
      </c>
      <c r="F951" s="268">
        <v>18.1</v>
      </c>
      <c r="G951" s="268">
        <v>18.1</v>
      </c>
      <c r="H951" s="187">
        <f t="shared" si="74"/>
        <v>1</v>
      </c>
    </row>
    <row r="952" spans="1:10" ht="18.75">
      <c r="A952" s="192"/>
      <c r="B952" s="207" t="s">
        <v>974</v>
      </c>
      <c r="C952" s="192"/>
      <c r="D952" s="192"/>
      <c r="E952" s="214" t="s">
        <v>432</v>
      </c>
      <c r="F952" s="264">
        <f aca="true" t="shared" si="81" ref="F952:G956">F953</f>
        <v>400</v>
      </c>
      <c r="G952" s="264">
        <f t="shared" si="81"/>
        <v>400</v>
      </c>
      <c r="H952" s="146">
        <f t="shared" si="74"/>
        <v>1</v>
      </c>
      <c r="I952" s="70"/>
      <c r="J952" s="70"/>
    </row>
    <row r="953" spans="1:8" ht="18.75">
      <c r="A953" s="192"/>
      <c r="B953" s="192"/>
      <c r="C953" s="207" t="s">
        <v>240</v>
      </c>
      <c r="D953" s="207" t="s">
        <v>847</v>
      </c>
      <c r="E953" s="188" t="s">
        <v>241</v>
      </c>
      <c r="F953" s="264">
        <f t="shared" si="81"/>
        <v>400</v>
      </c>
      <c r="G953" s="264">
        <f t="shared" si="81"/>
        <v>400</v>
      </c>
      <c r="H953" s="146">
        <f t="shared" si="74"/>
        <v>1</v>
      </c>
    </row>
    <row r="954" spans="1:8" ht="18.75">
      <c r="A954" s="192"/>
      <c r="B954" s="192"/>
      <c r="C954" s="207" t="s">
        <v>242</v>
      </c>
      <c r="D954" s="207"/>
      <c r="E954" s="214" t="s">
        <v>574</v>
      </c>
      <c r="F954" s="264">
        <f t="shared" si="81"/>
        <v>400</v>
      </c>
      <c r="G954" s="264">
        <f t="shared" si="81"/>
        <v>400</v>
      </c>
      <c r="H954" s="146">
        <f t="shared" si="74"/>
        <v>1</v>
      </c>
    </row>
    <row r="955" spans="1:8" ht="18.75">
      <c r="A955" s="192"/>
      <c r="B955" s="192"/>
      <c r="C955" s="207" t="s">
        <v>247</v>
      </c>
      <c r="D955" s="207"/>
      <c r="E955" s="214" t="s">
        <v>248</v>
      </c>
      <c r="F955" s="264">
        <f t="shared" si="81"/>
        <v>400</v>
      </c>
      <c r="G955" s="264">
        <f t="shared" si="81"/>
        <v>400</v>
      </c>
      <c r="H955" s="146">
        <f t="shared" si="74"/>
        <v>1</v>
      </c>
    </row>
    <row r="956" spans="1:8" ht="18.75">
      <c r="A956" s="192"/>
      <c r="B956" s="192"/>
      <c r="C956" s="192" t="s">
        <v>975</v>
      </c>
      <c r="D956" s="192"/>
      <c r="E956" s="191" t="s">
        <v>976</v>
      </c>
      <c r="F956" s="265">
        <f t="shared" si="81"/>
        <v>400</v>
      </c>
      <c r="G956" s="265">
        <f t="shared" si="81"/>
        <v>400</v>
      </c>
      <c r="H956" s="151">
        <f t="shared" si="74"/>
        <v>1</v>
      </c>
    </row>
    <row r="957" spans="1:8" ht="18.75">
      <c r="A957" s="192"/>
      <c r="B957" s="192"/>
      <c r="C957" s="192"/>
      <c r="D957" s="148" t="s">
        <v>32</v>
      </c>
      <c r="E957" s="152" t="s">
        <v>33</v>
      </c>
      <c r="F957" s="265">
        <v>400</v>
      </c>
      <c r="G957" s="265">
        <v>400</v>
      </c>
      <c r="H957" s="151">
        <f t="shared" si="74"/>
        <v>1</v>
      </c>
    </row>
    <row r="958" spans="1:8" ht="18.75">
      <c r="A958" s="192"/>
      <c r="B958" s="167" t="s">
        <v>448</v>
      </c>
      <c r="C958" s="197"/>
      <c r="D958" s="192"/>
      <c r="E958" s="168" t="s">
        <v>449</v>
      </c>
      <c r="F958" s="264">
        <f>F959+F982</f>
        <v>22098.9</v>
      </c>
      <c r="G958" s="264">
        <f>G959+G982</f>
        <v>21692.5</v>
      </c>
      <c r="H958" s="146">
        <f t="shared" si="74"/>
        <v>0.9816099443863721</v>
      </c>
    </row>
    <row r="959" spans="1:10" ht="18.75">
      <c r="A959" s="192"/>
      <c r="B959" s="167" t="s">
        <v>450</v>
      </c>
      <c r="C959" s="235"/>
      <c r="D959" s="167"/>
      <c r="E959" s="168" t="s">
        <v>451</v>
      </c>
      <c r="F959" s="264">
        <f>F960+F965</f>
        <v>17433.7</v>
      </c>
      <c r="G959" s="264">
        <f>G960+G965</f>
        <v>17031.3</v>
      </c>
      <c r="H959" s="146">
        <f t="shared" si="74"/>
        <v>0.9769182674934178</v>
      </c>
      <c r="I959" s="70"/>
      <c r="J959" s="70"/>
    </row>
    <row r="960" spans="1:8" ht="37.5">
      <c r="A960" s="207"/>
      <c r="B960" s="207"/>
      <c r="C960" s="207" t="s">
        <v>111</v>
      </c>
      <c r="D960" s="207" t="s">
        <v>847</v>
      </c>
      <c r="E960" s="188" t="s">
        <v>854</v>
      </c>
      <c r="F960" s="264">
        <f aca="true" t="shared" si="82" ref="F960:G963">F961</f>
        <v>120</v>
      </c>
      <c r="G960" s="264">
        <f t="shared" si="82"/>
        <v>120</v>
      </c>
      <c r="H960" s="146">
        <f t="shared" si="74"/>
        <v>1</v>
      </c>
    </row>
    <row r="961" spans="1:8" ht="18.75">
      <c r="A961" s="207"/>
      <c r="B961" s="207"/>
      <c r="C961" s="207" t="s">
        <v>112</v>
      </c>
      <c r="D961" s="207" t="s">
        <v>847</v>
      </c>
      <c r="E961" s="188" t="s">
        <v>395</v>
      </c>
      <c r="F961" s="264">
        <f t="shared" si="82"/>
        <v>120</v>
      </c>
      <c r="G961" s="264">
        <f t="shared" si="82"/>
        <v>120</v>
      </c>
      <c r="H961" s="146">
        <f t="shared" si="74"/>
        <v>1</v>
      </c>
    </row>
    <row r="962" spans="1:8" ht="18.75">
      <c r="A962" s="207"/>
      <c r="B962" s="207"/>
      <c r="C962" s="207" t="s">
        <v>486</v>
      </c>
      <c r="D962" s="207"/>
      <c r="E962" s="188" t="s">
        <v>512</v>
      </c>
      <c r="F962" s="264">
        <f t="shared" si="82"/>
        <v>120</v>
      </c>
      <c r="G962" s="264">
        <f t="shared" si="82"/>
        <v>120</v>
      </c>
      <c r="H962" s="146">
        <f aca="true" t="shared" si="83" ref="H962:H990">G962/F962</f>
        <v>1</v>
      </c>
    </row>
    <row r="963" spans="1:8" ht="18.75">
      <c r="A963" s="207"/>
      <c r="B963" s="207"/>
      <c r="C963" s="192" t="s">
        <v>485</v>
      </c>
      <c r="D963" s="192" t="s">
        <v>847</v>
      </c>
      <c r="E963" s="189" t="s">
        <v>484</v>
      </c>
      <c r="F963" s="265">
        <f t="shared" si="82"/>
        <v>120</v>
      </c>
      <c r="G963" s="265">
        <f t="shared" si="82"/>
        <v>120</v>
      </c>
      <c r="H963" s="151">
        <f t="shared" si="83"/>
        <v>1</v>
      </c>
    </row>
    <row r="964" spans="1:8" ht="18.75">
      <c r="A964" s="192"/>
      <c r="B964" s="192"/>
      <c r="C964" s="192"/>
      <c r="D964" s="192" t="s">
        <v>21</v>
      </c>
      <c r="E964" s="191" t="s">
        <v>22</v>
      </c>
      <c r="F964" s="265">
        <v>120</v>
      </c>
      <c r="G964" s="265">
        <v>120</v>
      </c>
      <c r="H964" s="151">
        <f t="shared" si="83"/>
        <v>1</v>
      </c>
    </row>
    <row r="965" spans="1:8" ht="18.75">
      <c r="A965" s="207"/>
      <c r="B965" s="207"/>
      <c r="C965" s="207" t="s">
        <v>240</v>
      </c>
      <c r="D965" s="207" t="s">
        <v>847</v>
      </c>
      <c r="E965" s="188" t="s">
        <v>241</v>
      </c>
      <c r="F965" s="264">
        <f>F966+F978</f>
        <v>17313.7</v>
      </c>
      <c r="G965" s="264">
        <f>G966+G978</f>
        <v>16911.3</v>
      </c>
      <c r="H965" s="146">
        <f t="shared" si="83"/>
        <v>0.9767582896781161</v>
      </c>
    </row>
    <row r="966" spans="1:8" ht="18.75">
      <c r="A966" s="207"/>
      <c r="B966" s="207"/>
      <c r="C966" s="207" t="s">
        <v>242</v>
      </c>
      <c r="D966" s="207" t="s">
        <v>847</v>
      </c>
      <c r="E966" s="188" t="s">
        <v>574</v>
      </c>
      <c r="F966" s="264">
        <f>F967+F971</f>
        <v>5048.3</v>
      </c>
      <c r="G966" s="264">
        <f>G967+G971</f>
        <v>4927</v>
      </c>
      <c r="H966" s="146">
        <f t="shared" si="83"/>
        <v>0.9759721094229741</v>
      </c>
    </row>
    <row r="967" spans="1:8" ht="37.5">
      <c r="A967" s="207"/>
      <c r="B967" s="207"/>
      <c r="C967" s="207" t="s">
        <v>243</v>
      </c>
      <c r="D967" s="207"/>
      <c r="E967" s="188" t="s">
        <v>244</v>
      </c>
      <c r="F967" s="264">
        <f>F968</f>
        <v>452</v>
      </c>
      <c r="G967" s="264">
        <f>G968</f>
        <v>392</v>
      </c>
      <c r="H967" s="146">
        <f t="shared" si="83"/>
        <v>0.8672566371681416</v>
      </c>
    </row>
    <row r="968" spans="1:8" ht="18.75">
      <c r="A968" s="207"/>
      <c r="B968" s="207"/>
      <c r="C968" s="192" t="s">
        <v>245</v>
      </c>
      <c r="D968" s="192" t="s">
        <v>847</v>
      </c>
      <c r="E968" s="189" t="s">
        <v>246</v>
      </c>
      <c r="F968" s="265">
        <f>F969+F970</f>
        <v>452</v>
      </c>
      <c r="G968" s="265">
        <f>G969+G970</f>
        <v>392</v>
      </c>
      <c r="H968" s="151">
        <f t="shared" si="83"/>
        <v>0.8672566371681416</v>
      </c>
    </row>
    <row r="969" spans="1:8" ht="18.75">
      <c r="A969" s="192"/>
      <c r="B969" s="192"/>
      <c r="C969" s="192"/>
      <c r="D969" s="192" t="s">
        <v>27</v>
      </c>
      <c r="E969" s="191" t="s">
        <v>28</v>
      </c>
      <c r="F969" s="265">
        <v>60</v>
      </c>
      <c r="G969" s="265">
        <v>0</v>
      </c>
      <c r="H969" s="151">
        <f t="shared" si="83"/>
        <v>0</v>
      </c>
    </row>
    <row r="970" spans="1:8" ht="18.75">
      <c r="A970" s="192"/>
      <c r="B970" s="192"/>
      <c r="C970" s="192"/>
      <c r="D970" s="192" t="s">
        <v>21</v>
      </c>
      <c r="E970" s="191" t="s">
        <v>22</v>
      </c>
      <c r="F970" s="265">
        <v>392</v>
      </c>
      <c r="G970" s="265">
        <v>392</v>
      </c>
      <c r="H970" s="151">
        <f t="shared" si="83"/>
        <v>1</v>
      </c>
    </row>
    <row r="971" spans="1:8" ht="18.75">
      <c r="A971" s="207"/>
      <c r="B971" s="207"/>
      <c r="C971" s="207" t="s">
        <v>247</v>
      </c>
      <c r="D971" s="207"/>
      <c r="E971" s="188" t="s">
        <v>248</v>
      </c>
      <c r="F971" s="264">
        <f>F972+F976</f>
        <v>4596.3</v>
      </c>
      <c r="G971" s="264">
        <f>G972+G976</f>
        <v>4535</v>
      </c>
      <c r="H971" s="146">
        <f t="shared" si="83"/>
        <v>0.9866631856058133</v>
      </c>
    </row>
    <row r="972" spans="1:8" ht="18.75">
      <c r="A972" s="207"/>
      <c r="B972" s="207"/>
      <c r="C972" s="192" t="s">
        <v>249</v>
      </c>
      <c r="D972" s="192" t="s">
        <v>847</v>
      </c>
      <c r="E972" s="189" t="s">
        <v>977</v>
      </c>
      <c r="F972" s="265">
        <f>SUM(F973:F975)</f>
        <v>3489.9</v>
      </c>
      <c r="G972" s="265">
        <f>SUM(G973:G975)</f>
        <v>3428.6</v>
      </c>
      <c r="H972" s="151">
        <f t="shared" si="83"/>
        <v>0.9824350267915986</v>
      </c>
    </row>
    <row r="973" spans="1:8" ht="37.5">
      <c r="A973" s="192"/>
      <c r="B973" s="192"/>
      <c r="C973" s="192"/>
      <c r="D973" s="192" t="s">
        <v>46</v>
      </c>
      <c r="E973" s="191" t="s">
        <v>47</v>
      </c>
      <c r="F973" s="265">
        <v>18.3</v>
      </c>
      <c r="G973" s="265">
        <v>18.3</v>
      </c>
      <c r="H973" s="151">
        <f t="shared" si="83"/>
        <v>1</v>
      </c>
    </row>
    <row r="974" spans="1:8" ht="18.75">
      <c r="A974" s="192"/>
      <c r="B974" s="192"/>
      <c r="C974" s="192"/>
      <c r="D974" s="192" t="s">
        <v>27</v>
      </c>
      <c r="E974" s="191" t="s">
        <v>28</v>
      </c>
      <c r="F974" s="265">
        <v>999.6</v>
      </c>
      <c r="G974" s="265">
        <v>967.8</v>
      </c>
      <c r="H974" s="151">
        <f t="shared" si="83"/>
        <v>0.9681872749099639</v>
      </c>
    </row>
    <row r="975" spans="1:8" ht="18.75">
      <c r="A975" s="192"/>
      <c r="B975" s="192"/>
      <c r="C975" s="192"/>
      <c r="D975" s="192" t="s">
        <v>21</v>
      </c>
      <c r="E975" s="191" t="s">
        <v>22</v>
      </c>
      <c r="F975" s="265">
        <v>2472</v>
      </c>
      <c r="G975" s="265">
        <v>2442.5</v>
      </c>
      <c r="H975" s="151">
        <f t="shared" si="83"/>
        <v>0.9880663430420712</v>
      </c>
    </row>
    <row r="976" spans="1:8" ht="18.75">
      <c r="A976" s="207"/>
      <c r="B976" s="207"/>
      <c r="C976" s="223" t="s">
        <v>978</v>
      </c>
      <c r="D976" s="192" t="s">
        <v>847</v>
      </c>
      <c r="E976" s="189" t="s">
        <v>979</v>
      </c>
      <c r="F976" s="265">
        <f>F977</f>
        <v>1106.4</v>
      </c>
      <c r="G976" s="265">
        <f>G977</f>
        <v>1106.4</v>
      </c>
      <c r="H976" s="151">
        <f t="shared" si="83"/>
        <v>1</v>
      </c>
    </row>
    <row r="977" spans="1:8" ht="18.75">
      <c r="A977" s="192"/>
      <c r="B977" s="192"/>
      <c r="C977" s="192"/>
      <c r="D977" s="192" t="s">
        <v>21</v>
      </c>
      <c r="E977" s="191" t="s">
        <v>22</v>
      </c>
      <c r="F977" s="265">
        <v>1106.4</v>
      </c>
      <c r="G977" s="265">
        <v>1106.4</v>
      </c>
      <c r="H977" s="151">
        <f t="shared" si="83"/>
        <v>1</v>
      </c>
    </row>
    <row r="978" spans="1:8" ht="18.75">
      <c r="A978" s="207"/>
      <c r="B978" s="207"/>
      <c r="C978" s="207" t="s">
        <v>250</v>
      </c>
      <c r="D978" s="207" t="s">
        <v>847</v>
      </c>
      <c r="E978" s="188" t="s">
        <v>251</v>
      </c>
      <c r="F978" s="264">
        <f aca="true" t="shared" si="84" ref="F978:G980">F979</f>
        <v>12265.4</v>
      </c>
      <c r="G978" s="264">
        <f t="shared" si="84"/>
        <v>11984.3</v>
      </c>
      <c r="H978" s="146">
        <f t="shared" si="83"/>
        <v>0.977081872584669</v>
      </c>
    </row>
    <row r="979" spans="1:8" ht="37.5">
      <c r="A979" s="207"/>
      <c r="B979" s="207"/>
      <c r="C979" s="207" t="s">
        <v>252</v>
      </c>
      <c r="D979" s="207"/>
      <c r="E979" s="188" t="s">
        <v>42</v>
      </c>
      <c r="F979" s="264">
        <f t="shared" si="84"/>
        <v>12265.4</v>
      </c>
      <c r="G979" s="264">
        <f t="shared" si="84"/>
        <v>11984.3</v>
      </c>
      <c r="H979" s="146">
        <f t="shared" si="83"/>
        <v>0.977081872584669</v>
      </c>
    </row>
    <row r="980" spans="1:8" ht="18.75">
      <c r="A980" s="207"/>
      <c r="B980" s="207"/>
      <c r="C980" s="192" t="s">
        <v>255</v>
      </c>
      <c r="D980" s="192" t="s">
        <v>847</v>
      </c>
      <c r="E980" s="189" t="s">
        <v>980</v>
      </c>
      <c r="F980" s="265">
        <f t="shared" si="84"/>
        <v>12265.4</v>
      </c>
      <c r="G980" s="265">
        <f t="shared" si="84"/>
        <v>11984.3</v>
      </c>
      <c r="H980" s="151">
        <f t="shared" si="83"/>
        <v>0.977081872584669</v>
      </c>
    </row>
    <row r="981" spans="1:8" ht="18.75">
      <c r="A981" s="192"/>
      <c r="B981" s="192"/>
      <c r="C981" s="192"/>
      <c r="D981" s="192" t="s">
        <v>21</v>
      </c>
      <c r="E981" s="191" t="s">
        <v>22</v>
      </c>
      <c r="F981" s="265">
        <v>12265.4</v>
      </c>
      <c r="G981" s="265">
        <v>11984.3</v>
      </c>
      <c r="H981" s="151">
        <f t="shared" si="83"/>
        <v>0.977081872584669</v>
      </c>
    </row>
    <row r="982" spans="1:8" ht="18.75">
      <c r="A982" s="192"/>
      <c r="B982" s="166">
        <v>1105</v>
      </c>
      <c r="C982" s="167"/>
      <c r="D982" s="167"/>
      <c r="E982" s="168" t="s">
        <v>452</v>
      </c>
      <c r="F982" s="264">
        <f aca="true" t="shared" si="85" ref="F982:G985">F983</f>
        <v>4665.2</v>
      </c>
      <c r="G982" s="264">
        <f t="shared" si="85"/>
        <v>4661.2</v>
      </c>
      <c r="H982" s="146">
        <f t="shared" si="83"/>
        <v>0.9991425876704108</v>
      </c>
    </row>
    <row r="983" spans="1:8" ht="18.75">
      <c r="A983" s="207"/>
      <c r="B983" s="207"/>
      <c r="C983" s="207" t="s">
        <v>240</v>
      </c>
      <c r="D983" s="207" t="s">
        <v>847</v>
      </c>
      <c r="E983" s="188" t="s">
        <v>241</v>
      </c>
      <c r="F983" s="264">
        <f t="shared" si="85"/>
        <v>4665.2</v>
      </c>
      <c r="G983" s="264">
        <f t="shared" si="85"/>
        <v>4661.2</v>
      </c>
      <c r="H983" s="146">
        <f t="shared" si="83"/>
        <v>0.9991425876704108</v>
      </c>
    </row>
    <row r="984" spans="1:8" ht="18.75">
      <c r="A984" s="207"/>
      <c r="B984" s="207"/>
      <c r="C984" s="207" t="s">
        <v>250</v>
      </c>
      <c r="D984" s="207" t="s">
        <v>847</v>
      </c>
      <c r="E984" s="188" t="s">
        <v>251</v>
      </c>
      <c r="F984" s="264">
        <f t="shared" si="85"/>
        <v>4665.2</v>
      </c>
      <c r="G984" s="264">
        <f t="shared" si="85"/>
        <v>4661.2</v>
      </c>
      <c r="H984" s="146">
        <f t="shared" si="83"/>
        <v>0.9991425876704108</v>
      </c>
    </row>
    <row r="985" spans="1:8" ht="37.5">
      <c r="A985" s="207"/>
      <c r="B985" s="207"/>
      <c r="C985" s="207" t="s">
        <v>252</v>
      </c>
      <c r="D985" s="207"/>
      <c r="E985" s="188" t="s">
        <v>42</v>
      </c>
      <c r="F985" s="264">
        <f t="shared" si="85"/>
        <v>4665.2</v>
      </c>
      <c r="G985" s="264">
        <f t="shared" si="85"/>
        <v>4661.2</v>
      </c>
      <c r="H985" s="146">
        <f t="shared" si="83"/>
        <v>0.9991425876704108</v>
      </c>
    </row>
    <row r="986" spans="1:8" ht="18.75">
      <c r="A986" s="207"/>
      <c r="B986" s="207"/>
      <c r="C986" s="192" t="s">
        <v>253</v>
      </c>
      <c r="D986" s="192" t="s">
        <v>847</v>
      </c>
      <c r="E986" s="189" t="s">
        <v>45</v>
      </c>
      <c r="F986" s="265">
        <f>F987+F988+F989+F990</f>
        <v>4665.2</v>
      </c>
      <c r="G986" s="265">
        <f>G987+G988+G989+G990</f>
        <v>4661.2</v>
      </c>
      <c r="H986" s="151">
        <f t="shared" si="83"/>
        <v>0.9991425876704108</v>
      </c>
    </row>
    <row r="987" spans="1:8" ht="37.5">
      <c r="A987" s="192"/>
      <c r="B987" s="192"/>
      <c r="C987" s="192"/>
      <c r="D987" s="192" t="s">
        <v>46</v>
      </c>
      <c r="E987" s="191" t="s">
        <v>47</v>
      </c>
      <c r="F987" s="265">
        <v>3924</v>
      </c>
      <c r="G987" s="265">
        <v>3923.1</v>
      </c>
      <c r="H987" s="193">
        <f t="shared" si="83"/>
        <v>0.9997706422018349</v>
      </c>
    </row>
    <row r="988" spans="1:8" ht="18.75">
      <c r="A988" s="192"/>
      <c r="B988" s="192"/>
      <c r="C988" s="192"/>
      <c r="D988" s="192" t="s">
        <v>27</v>
      </c>
      <c r="E988" s="191" t="s">
        <v>28</v>
      </c>
      <c r="F988" s="265">
        <v>701.6</v>
      </c>
      <c r="G988" s="266">
        <v>698.5</v>
      </c>
      <c r="H988" s="193">
        <f t="shared" si="83"/>
        <v>0.995581527936146</v>
      </c>
    </row>
    <row r="989" spans="1:8" ht="18.75">
      <c r="A989" s="192"/>
      <c r="B989" s="192"/>
      <c r="C989" s="192"/>
      <c r="D989" s="148" t="s">
        <v>32</v>
      </c>
      <c r="E989" s="152" t="s">
        <v>33</v>
      </c>
      <c r="F989" s="265">
        <v>34.7</v>
      </c>
      <c r="G989" s="265">
        <v>34.7</v>
      </c>
      <c r="H989" s="193">
        <f t="shared" si="83"/>
        <v>1</v>
      </c>
    </row>
    <row r="990" spans="1:8" ht="18.75">
      <c r="A990" s="192"/>
      <c r="B990" s="192"/>
      <c r="C990" s="192"/>
      <c r="D990" s="192" t="s">
        <v>67</v>
      </c>
      <c r="E990" s="191" t="s">
        <v>68</v>
      </c>
      <c r="F990" s="265">
        <v>4.9</v>
      </c>
      <c r="G990" s="265">
        <v>4.9</v>
      </c>
      <c r="H990" s="193">
        <f t="shared" si="83"/>
        <v>1</v>
      </c>
    </row>
    <row r="991" spans="1:8" ht="18.75">
      <c r="A991" s="206"/>
      <c r="B991" s="206"/>
      <c r="C991" s="206"/>
      <c r="D991" s="206"/>
      <c r="E991" s="262"/>
      <c r="F991" s="269"/>
      <c r="G991" s="164"/>
      <c r="H991" s="165"/>
    </row>
    <row r="992" spans="1:8" ht="26.25" customHeight="1">
      <c r="A992" s="138" t="s">
        <v>453</v>
      </c>
      <c r="B992" s="138" t="s">
        <v>847</v>
      </c>
      <c r="C992" s="138" t="s">
        <v>847</v>
      </c>
      <c r="D992" s="138" t="s">
        <v>847</v>
      </c>
      <c r="E992" s="139" t="s">
        <v>843</v>
      </c>
      <c r="F992" s="140">
        <f>F993</f>
        <v>16424.4</v>
      </c>
      <c r="G992" s="140">
        <f>G993</f>
        <v>16416</v>
      </c>
      <c r="H992" s="141">
        <f aca="true" t="shared" si="86" ref="H992:H1016">G992/F992</f>
        <v>0.9994885657923577</v>
      </c>
    </row>
    <row r="993" spans="1:8" ht="18.75">
      <c r="A993" s="148"/>
      <c r="B993" s="167" t="s">
        <v>369</v>
      </c>
      <c r="C993" s="167"/>
      <c r="D993" s="167"/>
      <c r="E993" s="168" t="s">
        <v>370</v>
      </c>
      <c r="F993" s="145">
        <f>F994+F1007</f>
        <v>16424.4</v>
      </c>
      <c r="G993" s="145">
        <f>G994+G1007</f>
        <v>16416</v>
      </c>
      <c r="H993" s="196">
        <f t="shared" si="86"/>
        <v>0.9994885657923577</v>
      </c>
    </row>
    <row r="994" spans="1:10" ht="37.5">
      <c r="A994" s="148"/>
      <c r="B994" s="167" t="s">
        <v>371</v>
      </c>
      <c r="C994" s="167"/>
      <c r="D994" s="167"/>
      <c r="E994" s="168" t="s">
        <v>372</v>
      </c>
      <c r="F994" s="145">
        <f aca="true" t="shared" si="87" ref="F994:G996">F995</f>
        <v>16195.4</v>
      </c>
      <c r="G994" s="145">
        <f t="shared" si="87"/>
        <v>16188.999999999998</v>
      </c>
      <c r="H994" s="196">
        <f t="shared" si="86"/>
        <v>0.9996048260617212</v>
      </c>
      <c r="I994" s="70"/>
      <c r="J994" s="70"/>
    </row>
    <row r="995" spans="1:8" ht="37.5">
      <c r="A995" s="142"/>
      <c r="B995" s="142"/>
      <c r="C995" s="142" t="s">
        <v>291</v>
      </c>
      <c r="D995" s="142" t="s">
        <v>847</v>
      </c>
      <c r="E995" s="147" t="s">
        <v>454</v>
      </c>
      <c r="F995" s="201">
        <f t="shared" si="87"/>
        <v>16195.4</v>
      </c>
      <c r="G995" s="201">
        <f t="shared" si="87"/>
        <v>16188.999999999998</v>
      </c>
      <c r="H995" s="146">
        <f t="shared" si="86"/>
        <v>0.9996048260617212</v>
      </c>
    </row>
    <row r="996" spans="1:8" ht="37.5">
      <c r="A996" s="142"/>
      <c r="B996" s="142"/>
      <c r="C996" s="142" t="s">
        <v>298</v>
      </c>
      <c r="D996" s="142" t="s">
        <v>847</v>
      </c>
      <c r="E996" s="147" t="s">
        <v>299</v>
      </c>
      <c r="F996" s="201">
        <f t="shared" si="87"/>
        <v>16195.4</v>
      </c>
      <c r="G996" s="201">
        <f t="shared" si="87"/>
        <v>16188.999999999998</v>
      </c>
      <c r="H996" s="146">
        <f t="shared" si="86"/>
        <v>0.9996048260617212</v>
      </c>
    </row>
    <row r="997" spans="1:8" ht="37.5">
      <c r="A997" s="142"/>
      <c r="B997" s="142"/>
      <c r="C997" s="142" t="s">
        <v>311</v>
      </c>
      <c r="D997" s="142"/>
      <c r="E997" s="147" t="s">
        <v>312</v>
      </c>
      <c r="F997" s="201">
        <f>F998+F1003+F1005</f>
        <v>16195.4</v>
      </c>
      <c r="G997" s="201">
        <f>G998+G1003+G1005</f>
        <v>16188.999999999998</v>
      </c>
      <c r="H997" s="146">
        <f t="shared" si="86"/>
        <v>0.9996048260617212</v>
      </c>
    </row>
    <row r="998" spans="1:8" ht="18.75">
      <c r="A998" s="142"/>
      <c r="B998" s="148"/>
      <c r="C998" s="148" t="s">
        <v>313</v>
      </c>
      <c r="D998" s="148" t="s">
        <v>847</v>
      </c>
      <c r="E998" s="149" t="s">
        <v>45</v>
      </c>
      <c r="F998" s="155">
        <f>F999+F1000+F1002+F1001</f>
        <v>15708.6</v>
      </c>
      <c r="G998" s="155">
        <f>G999+G1000+G1002+G1001</f>
        <v>15702.199999999999</v>
      </c>
      <c r="H998" s="151">
        <f t="shared" si="86"/>
        <v>0.9995925798607131</v>
      </c>
    </row>
    <row r="999" spans="1:8" ht="37.5">
      <c r="A999" s="148"/>
      <c r="B999" s="148"/>
      <c r="C999" s="148"/>
      <c r="D999" s="192" t="s">
        <v>46</v>
      </c>
      <c r="E999" s="191" t="s">
        <v>47</v>
      </c>
      <c r="F999" s="155">
        <v>13145.2</v>
      </c>
      <c r="G999" s="155">
        <v>13138.9</v>
      </c>
      <c r="H999" s="151">
        <f t="shared" si="86"/>
        <v>0.9995207376076438</v>
      </c>
    </row>
    <row r="1000" spans="1:8" ht="18.75">
      <c r="A1000" s="148"/>
      <c r="B1000" s="148"/>
      <c r="C1000" s="148"/>
      <c r="D1000" s="192" t="s">
        <v>27</v>
      </c>
      <c r="E1000" s="191" t="s">
        <v>28</v>
      </c>
      <c r="F1000" s="155">
        <v>2484.5</v>
      </c>
      <c r="G1000" s="155">
        <v>2484.4</v>
      </c>
      <c r="H1000" s="151">
        <f t="shared" si="86"/>
        <v>0.9999597504528075</v>
      </c>
    </row>
    <row r="1001" spans="1:8" ht="18.75">
      <c r="A1001" s="148"/>
      <c r="B1001" s="148"/>
      <c r="C1001" s="148"/>
      <c r="D1001" s="148" t="s">
        <v>32</v>
      </c>
      <c r="E1001" s="152" t="s">
        <v>33</v>
      </c>
      <c r="F1001" s="155">
        <v>3</v>
      </c>
      <c r="G1001" s="155">
        <v>3</v>
      </c>
      <c r="H1001" s="151">
        <f t="shared" si="86"/>
        <v>1</v>
      </c>
    </row>
    <row r="1002" spans="1:8" ht="18.75">
      <c r="A1002" s="148"/>
      <c r="B1002" s="148"/>
      <c r="C1002" s="148"/>
      <c r="D1002" s="192" t="s">
        <v>67</v>
      </c>
      <c r="E1002" s="191" t="s">
        <v>68</v>
      </c>
      <c r="F1002" s="155">
        <v>75.9</v>
      </c>
      <c r="G1002" s="155">
        <v>75.9</v>
      </c>
      <c r="H1002" s="151">
        <f t="shared" si="86"/>
        <v>1</v>
      </c>
    </row>
    <row r="1003" spans="1:8" ht="37.5">
      <c r="A1003" s="148"/>
      <c r="B1003" s="148"/>
      <c r="C1003" s="192" t="s">
        <v>981</v>
      </c>
      <c r="D1003" s="192"/>
      <c r="E1003" s="205" t="s">
        <v>982</v>
      </c>
      <c r="F1003" s="155">
        <f>F1004</f>
        <v>400</v>
      </c>
      <c r="G1003" s="155">
        <f>G1004</f>
        <v>400</v>
      </c>
      <c r="H1003" s="151">
        <f t="shared" si="86"/>
        <v>1</v>
      </c>
    </row>
    <row r="1004" spans="1:8" ht="18.75">
      <c r="A1004" s="148"/>
      <c r="B1004" s="148"/>
      <c r="C1004" s="148"/>
      <c r="D1004" s="192" t="s">
        <v>27</v>
      </c>
      <c r="E1004" s="191" t="s">
        <v>28</v>
      </c>
      <c r="F1004" s="155">
        <v>400</v>
      </c>
      <c r="G1004" s="155">
        <v>400</v>
      </c>
      <c r="H1004" s="151">
        <f t="shared" si="86"/>
        <v>1</v>
      </c>
    </row>
    <row r="1005" spans="1:8" ht="37.5">
      <c r="A1005" s="148"/>
      <c r="B1005" s="148"/>
      <c r="C1005" s="185" t="s">
        <v>472</v>
      </c>
      <c r="D1005" s="194"/>
      <c r="E1005" s="270" t="s">
        <v>983</v>
      </c>
      <c r="F1005" s="202">
        <f>F1006</f>
        <v>86.8</v>
      </c>
      <c r="G1005" s="202">
        <f>G1006</f>
        <v>86.8</v>
      </c>
      <c r="H1005" s="187">
        <f t="shared" si="86"/>
        <v>1</v>
      </c>
    </row>
    <row r="1006" spans="1:8" ht="37.5">
      <c r="A1006" s="148"/>
      <c r="B1006" s="148"/>
      <c r="C1006" s="185"/>
      <c r="D1006" s="179" t="s">
        <v>46</v>
      </c>
      <c r="E1006" s="180" t="s">
        <v>47</v>
      </c>
      <c r="F1006" s="202">
        <v>86.8</v>
      </c>
      <c r="G1006" s="202">
        <v>86.8</v>
      </c>
      <c r="H1006" s="187">
        <f t="shared" si="86"/>
        <v>1</v>
      </c>
    </row>
    <row r="1007" spans="1:8" ht="18.75">
      <c r="A1007" s="148"/>
      <c r="B1007" s="166" t="s">
        <v>373</v>
      </c>
      <c r="C1007" s="167"/>
      <c r="D1007" s="167"/>
      <c r="E1007" s="168" t="s">
        <v>374</v>
      </c>
      <c r="F1007" s="201">
        <f>F1008+F1014</f>
        <v>229</v>
      </c>
      <c r="G1007" s="201">
        <f>G1008+G1014</f>
        <v>227</v>
      </c>
      <c r="H1007" s="146">
        <f t="shared" si="86"/>
        <v>0.9912663755458515</v>
      </c>
    </row>
    <row r="1008" spans="1:8" ht="37.5">
      <c r="A1008" s="142"/>
      <c r="B1008" s="142"/>
      <c r="C1008" s="142" t="s">
        <v>291</v>
      </c>
      <c r="D1008" s="142" t="s">
        <v>847</v>
      </c>
      <c r="E1008" s="147" t="s">
        <v>454</v>
      </c>
      <c r="F1008" s="201">
        <f aca="true" t="shared" si="88" ref="F1008:G1010">F1009</f>
        <v>210</v>
      </c>
      <c r="G1008" s="201">
        <f t="shared" si="88"/>
        <v>208</v>
      </c>
      <c r="H1008" s="146">
        <f t="shared" si="86"/>
        <v>0.9904761904761905</v>
      </c>
    </row>
    <row r="1009" spans="1:8" ht="18.75">
      <c r="A1009" s="142"/>
      <c r="B1009" s="142"/>
      <c r="C1009" s="142" t="s">
        <v>292</v>
      </c>
      <c r="D1009" s="142" t="s">
        <v>847</v>
      </c>
      <c r="E1009" s="147" t="s">
        <v>293</v>
      </c>
      <c r="F1009" s="201">
        <f t="shared" si="88"/>
        <v>210</v>
      </c>
      <c r="G1009" s="201">
        <f t="shared" si="88"/>
        <v>208</v>
      </c>
      <c r="H1009" s="146">
        <f t="shared" si="86"/>
        <v>0.9904761904761905</v>
      </c>
    </row>
    <row r="1010" spans="1:8" ht="37.5">
      <c r="A1010" s="142"/>
      <c r="B1010" s="142"/>
      <c r="C1010" s="142" t="s">
        <v>294</v>
      </c>
      <c r="D1010" s="142"/>
      <c r="E1010" s="147" t="s">
        <v>295</v>
      </c>
      <c r="F1010" s="201">
        <f t="shared" si="88"/>
        <v>210</v>
      </c>
      <c r="G1010" s="201">
        <f t="shared" si="88"/>
        <v>208</v>
      </c>
      <c r="H1010" s="146">
        <f t="shared" si="86"/>
        <v>0.9904761904761905</v>
      </c>
    </row>
    <row r="1011" spans="1:8" ht="18.75">
      <c r="A1011" s="142"/>
      <c r="B1011" s="142"/>
      <c r="C1011" s="148" t="s">
        <v>296</v>
      </c>
      <c r="D1011" s="148" t="s">
        <v>847</v>
      </c>
      <c r="E1011" s="149" t="s">
        <v>297</v>
      </c>
      <c r="F1011" s="155">
        <f>F1012+F1013</f>
        <v>210</v>
      </c>
      <c r="G1011" s="155">
        <f>G1012+G1013</f>
        <v>208</v>
      </c>
      <c r="H1011" s="151">
        <f t="shared" si="86"/>
        <v>0.9904761904761905</v>
      </c>
    </row>
    <row r="1012" spans="1:8" ht="37.5">
      <c r="A1012" s="148"/>
      <c r="B1012" s="148"/>
      <c r="C1012" s="148"/>
      <c r="D1012" s="192" t="s">
        <v>46</v>
      </c>
      <c r="E1012" s="191" t="s">
        <v>47</v>
      </c>
      <c r="F1012" s="155">
        <v>32.2</v>
      </c>
      <c r="G1012" s="155">
        <v>32.2</v>
      </c>
      <c r="H1012" s="151">
        <f t="shared" si="86"/>
        <v>1</v>
      </c>
    </row>
    <row r="1013" spans="1:8" ht="18.75">
      <c r="A1013" s="148"/>
      <c r="B1013" s="148"/>
      <c r="C1013" s="148"/>
      <c r="D1013" s="192" t="s">
        <v>27</v>
      </c>
      <c r="E1013" s="191" t="s">
        <v>28</v>
      </c>
      <c r="F1013" s="155">
        <v>177.8</v>
      </c>
      <c r="G1013" s="155">
        <v>175.8</v>
      </c>
      <c r="H1013" s="151">
        <f t="shared" si="86"/>
        <v>0.9887514060742407</v>
      </c>
    </row>
    <row r="1014" spans="1:8" ht="18.75">
      <c r="A1014" s="142"/>
      <c r="B1014" s="142"/>
      <c r="C1014" s="142" t="s">
        <v>351</v>
      </c>
      <c r="D1014" s="142" t="s">
        <v>847</v>
      </c>
      <c r="E1014" s="147" t="s">
        <v>352</v>
      </c>
      <c r="F1014" s="201">
        <f>F1015</f>
        <v>19</v>
      </c>
      <c r="G1014" s="201">
        <f>G1015</f>
        <v>19</v>
      </c>
      <c r="H1014" s="146">
        <f t="shared" si="86"/>
        <v>1</v>
      </c>
    </row>
    <row r="1015" spans="1:8" ht="18.75">
      <c r="A1015" s="142"/>
      <c r="B1015" s="142"/>
      <c r="C1015" s="148" t="s">
        <v>465</v>
      </c>
      <c r="D1015" s="142"/>
      <c r="E1015" s="149" t="s">
        <v>466</v>
      </c>
      <c r="F1015" s="201">
        <f>F1016</f>
        <v>19</v>
      </c>
      <c r="G1015" s="201">
        <f>G1016</f>
        <v>19</v>
      </c>
      <c r="H1015" s="146">
        <f t="shared" si="86"/>
        <v>1</v>
      </c>
    </row>
    <row r="1016" spans="1:8" ht="18.75">
      <c r="A1016" s="148"/>
      <c r="B1016" s="148"/>
      <c r="C1016" s="142"/>
      <c r="D1016" s="192" t="s">
        <v>67</v>
      </c>
      <c r="E1016" s="191" t="s">
        <v>68</v>
      </c>
      <c r="F1016" s="150">
        <v>19</v>
      </c>
      <c r="G1016" s="150">
        <v>19</v>
      </c>
      <c r="H1016" s="193">
        <f t="shared" si="86"/>
        <v>1</v>
      </c>
    </row>
    <row r="1017" spans="1:8" ht="18.75">
      <c r="A1017" s="148"/>
      <c r="B1017" s="148"/>
      <c r="C1017" s="148"/>
      <c r="D1017" s="148"/>
      <c r="E1017" s="149"/>
      <c r="F1017" s="150"/>
      <c r="G1017" s="271"/>
      <c r="H1017" s="151"/>
    </row>
    <row r="1018" spans="1:8" ht="36" customHeight="1">
      <c r="A1018" s="293" t="s">
        <v>984</v>
      </c>
      <c r="B1018" s="293"/>
      <c r="C1018" s="293"/>
      <c r="D1018" s="293"/>
      <c r="E1018" s="293"/>
      <c r="F1018" s="140">
        <f>F11+F25+F49+F458+F485+F534+F759+F898+F992</f>
        <v>2223440.9799999995</v>
      </c>
      <c r="G1018" s="140">
        <f>G11+G25+G49+G458+G485+G534+G759+G898+G992</f>
        <v>2113733.3000000003</v>
      </c>
      <c r="H1018" s="141">
        <f>G1018/F1018</f>
        <v>0.950658604844101</v>
      </c>
    </row>
  </sheetData>
  <sheetProtection/>
  <mergeCells count="8">
    <mergeCell ref="A1018:E1018"/>
    <mergeCell ref="G8:G9"/>
    <mergeCell ref="A6:H6"/>
    <mergeCell ref="F8:F9"/>
    <mergeCell ref="A8:A9"/>
    <mergeCell ref="E8:E9"/>
    <mergeCell ref="B8:D8"/>
    <mergeCell ref="H8:H9"/>
  </mergeCells>
  <printOptions/>
  <pageMargins left="0.3937007874015748" right="0.15748031496062992" top="0.5511811023622047" bottom="0.31496062992125984" header="0.5118110236220472" footer="0.31496062992125984"/>
  <pageSetup fitToHeight="0"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F118"/>
  <sheetViews>
    <sheetView zoomScalePageLayoutView="0" workbookViewId="0" topLeftCell="A1">
      <selection activeCell="H12" sqref="H12"/>
    </sheetView>
  </sheetViews>
  <sheetFormatPr defaultColWidth="9.00390625" defaultRowHeight="12.75"/>
  <cols>
    <col min="1" max="1" width="9.125" style="26" customWidth="1"/>
    <col min="2" max="2" width="10.00390625" style="27" customWidth="1"/>
    <col min="3" max="3" width="69.375" style="32" customWidth="1"/>
    <col min="4" max="4" width="16.875" style="26" customWidth="1"/>
    <col min="5" max="5" width="15.875" style="26" customWidth="1"/>
    <col min="6" max="6" width="15.00390625" style="26" customWidth="1"/>
    <col min="7" max="16384" width="9.125" style="26" customWidth="1"/>
  </cols>
  <sheetData>
    <row r="1" spans="3:5" ht="15.75">
      <c r="C1" s="28"/>
      <c r="D1" s="28"/>
      <c r="E1" s="129" t="s">
        <v>525</v>
      </c>
    </row>
    <row r="2" spans="3:5" ht="15.75" hidden="1">
      <c r="C2" s="28"/>
      <c r="D2" s="28"/>
      <c r="E2" s="25" t="s">
        <v>526</v>
      </c>
    </row>
    <row r="3" spans="3:5" ht="15.75" hidden="1">
      <c r="C3" s="28"/>
      <c r="D3" s="28"/>
      <c r="E3" s="25" t="s">
        <v>527</v>
      </c>
    </row>
    <row r="4" spans="3:5" ht="15.75" hidden="1">
      <c r="C4" s="29"/>
      <c r="D4" s="30"/>
      <c r="E4" s="31" t="s">
        <v>528</v>
      </c>
    </row>
    <row r="5" spans="3:5" ht="15.75">
      <c r="C5" s="29"/>
      <c r="D5" s="30"/>
      <c r="E5" s="31" t="s">
        <v>526</v>
      </c>
    </row>
    <row r="6" spans="3:5" ht="15.75">
      <c r="C6" s="29"/>
      <c r="D6" s="30"/>
      <c r="E6" s="31" t="s">
        <v>527</v>
      </c>
    </row>
    <row r="7" spans="3:5" ht="15.75">
      <c r="C7" s="29"/>
      <c r="D7" s="30"/>
      <c r="E7" s="31" t="s">
        <v>1066</v>
      </c>
    </row>
    <row r="8" spans="1:3" ht="19.5" customHeight="1">
      <c r="A8" s="305"/>
      <c r="B8" s="305"/>
      <c r="C8" s="305"/>
    </row>
    <row r="9" spans="1:6" ht="44.25" customHeight="1">
      <c r="A9" s="306" t="s">
        <v>985</v>
      </c>
      <c r="B9" s="306"/>
      <c r="C9" s="306"/>
      <c r="D9" s="306"/>
      <c r="E9" s="306"/>
      <c r="F9" s="306"/>
    </row>
    <row r="10" spans="4:6" ht="18.75" customHeight="1">
      <c r="D10" s="33"/>
      <c r="F10" s="33" t="s">
        <v>1</v>
      </c>
    </row>
    <row r="11" spans="1:6" ht="15.75" customHeight="1">
      <c r="A11" s="307" t="s">
        <v>529</v>
      </c>
      <c r="B11" s="307" t="s">
        <v>530</v>
      </c>
      <c r="C11" s="308" t="s">
        <v>531</v>
      </c>
      <c r="D11" s="309" t="s">
        <v>523</v>
      </c>
      <c r="E11" s="309" t="s">
        <v>563</v>
      </c>
      <c r="F11" s="309" t="s">
        <v>532</v>
      </c>
    </row>
    <row r="12" spans="1:6" ht="38.25" customHeight="1">
      <c r="A12" s="307"/>
      <c r="B12" s="307"/>
      <c r="C12" s="308"/>
      <c r="D12" s="310"/>
      <c r="E12" s="311"/>
      <c r="F12" s="311"/>
    </row>
    <row r="13" spans="1:6" ht="15.75">
      <c r="A13" s="43" t="s">
        <v>533</v>
      </c>
      <c r="B13" s="43" t="s">
        <v>534</v>
      </c>
      <c r="C13" s="282">
        <v>3</v>
      </c>
      <c r="D13" s="285">
        <v>4</v>
      </c>
      <c r="E13" s="285">
        <v>5</v>
      </c>
      <c r="F13" s="285">
        <v>6</v>
      </c>
    </row>
    <row r="14" spans="1:6" s="36" customFormat="1" ht="18.75">
      <c r="A14" s="17" t="s">
        <v>535</v>
      </c>
      <c r="B14" s="17" t="s">
        <v>536</v>
      </c>
      <c r="C14" s="18" t="s">
        <v>370</v>
      </c>
      <c r="D14" s="10">
        <f>SUM(D15:D21)</f>
        <v>191237.00000000003</v>
      </c>
      <c r="E14" s="23">
        <f>SUM(E15:E21)</f>
        <v>185047.3</v>
      </c>
      <c r="F14" s="22">
        <f aca="true" t="shared" si="0" ref="F14:F61">E14/D14</f>
        <v>0.9676333554699141</v>
      </c>
    </row>
    <row r="15" spans="1:6" ht="31.5">
      <c r="A15" s="34" t="s">
        <v>535</v>
      </c>
      <c r="B15" s="37" t="s">
        <v>537</v>
      </c>
      <c r="C15" s="38" t="s">
        <v>380</v>
      </c>
      <c r="D15" s="39">
        <v>2919.4</v>
      </c>
      <c r="E15" s="48">
        <v>2730.4</v>
      </c>
      <c r="F15" s="40">
        <f t="shared" si="0"/>
        <v>0.935260670000685</v>
      </c>
    </row>
    <row r="16" spans="1:6" ht="47.25">
      <c r="A16" s="34" t="s">
        <v>535</v>
      </c>
      <c r="B16" s="37" t="s">
        <v>538</v>
      </c>
      <c r="C16" s="38" t="s">
        <v>377</v>
      </c>
      <c r="D16" s="39">
        <v>11504.9</v>
      </c>
      <c r="E16" s="48">
        <v>11214.1</v>
      </c>
      <c r="F16" s="40">
        <f t="shared" si="0"/>
        <v>0.9747238133317109</v>
      </c>
    </row>
    <row r="17" spans="1:6" ht="47.25">
      <c r="A17" s="34" t="s">
        <v>535</v>
      </c>
      <c r="B17" s="37" t="s">
        <v>539</v>
      </c>
      <c r="C17" s="38" t="s">
        <v>382</v>
      </c>
      <c r="D17" s="39">
        <v>102581.6</v>
      </c>
      <c r="E17" s="48">
        <v>99860.3</v>
      </c>
      <c r="F17" s="40">
        <f t="shared" si="0"/>
        <v>0.9734718507022702</v>
      </c>
    </row>
    <row r="18" spans="1:6" ht="15.75" hidden="1">
      <c r="A18" s="34" t="s">
        <v>535</v>
      </c>
      <c r="B18" s="37" t="s">
        <v>540</v>
      </c>
      <c r="C18" s="38" t="s">
        <v>460</v>
      </c>
      <c r="D18" s="39">
        <v>0</v>
      </c>
      <c r="E18" s="48">
        <v>0</v>
      </c>
      <c r="F18" s="40" t="e">
        <f t="shared" si="0"/>
        <v>#DIV/0!</v>
      </c>
    </row>
    <row r="19" spans="1:6" ht="31.5">
      <c r="A19" s="34" t="s">
        <v>535</v>
      </c>
      <c r="B19" s="37" t="s">
        <v>541</v>
      </c>
      <c r="C19" s="38" t="s">
        <v>372</v>
      </c>
      <c r="D19" s="39">
        <v>21669.5</v>
      </c>
      <c r="E19" s="48">
        <v>21552.8</v>
      </c>
      <c r="F19" s="40">
        <f t="shared" si="0"/>
        <v>0.9946145504049471</v>
      </c>
    </row>
    <row r="20" spans="1:6" ht="15.75">
      <c r="A20" s="34" t="s">
        <v>535</v>
      </c>
      <c r="B20" s="37" t="s">
        <v>542</v>
      </c>
      <c r="C20" s="38" t="s">
        <v>384</v>
      </c>
      <c r="D20" s="39">
        <v>1631.6</v>
      </c>
      <c r="E20" s="48">
        <v>0</v>
      </c>
      <c r="F20" s="40">
        <f t="shared" si="0"/>
        <v>0</v>
      </c>
    </row>
    <row r="21" spans="1:6" ht="15.75">
      <c r="A21" s="34" t="s">
        <v>535</v>
      </c>
      <c r="B21" s="37" t="s">
        <v>543</v>
      </c>
      <c r="C21" s="38" t="s">
        <v>374</v>
      </c>
      <c r="D21" s="39">
        <v>50930</v>
      </c>
      <c r="E21" s="48">
        <v>49689.7</v>
      </c>
      <c r="F21" s="40">
        <f t="shared" si="0"/>
        <v>0.9756469664245042</v>
      </c>
    </row>
    <row r="22" spans="1:6" s="36" customFormat="1" ht="37.5">
      <c r="A22" s="17" t="s">
        <v>538</v>
      </c>
      <c r="B22" s="17" t="s">
        <v>536</v>
      </c>
      <c r="C22" s="18" t="s">
        <v>386</v>
      </c>
      <c r="D22" s="10">
        <f>SUM(D23:D25)</f>
        <v>23416.7</v>
      </c>
      <c r="E22" s="23">
        <f>SUM(E23:E25)</f>
        <v>22324.8</v>
      </c>
      <c r="F22" s="22">
        <f t="shared" si="0"/>
        <v>0.9533708848813026</v>
      </c>
    </row>
    <row r="23" spans="1:6" ht="33.75" customHeight="1">
      <c r="A23" s="34" t="s">
        <v>538</v>
      </c>
      <c r="B23" s="37" t="s">
        <v>544</v>
      </c>
      <c r="C23" s="38" t="s">
        <v>545</v>
      </c>
      <c r="D23" s="39">
        <v>10401.8</v>
      </c>
      <c r="E23" s="48">
        <v>10388.7</v>
      </c>
      <c r="F23" s="40">
        <f t="shared" si="0"/>
        <v>0.9987406025880138</v>
      </c>
    </row>
    <row r="24" spans="1:6" ht="20.25" customHeight="1">
      <c r="A24" s="34" t="s">
        <v>538</v>
      </c>
      <c r="B24" s="37" t="s">
        <v>546</v>
      </c>
      <c r="C24" s="38" t="s">
        <v>390</v>
      </c>
      <c r="D24" s="39">
        <v>7539.7</v>
      </c>
      <c r="E24" s="48">
        <v>7535.8</v>
      </c>
      <c r="F24" s="40">
        <f t="shared" si="0"/>
        <v>0.9994827380399751</v>
      </c>
    </row>
    <row r="25" spans="1:6" ht="30.75" customHeight="1">
      <c r="A25" s="34" t="s">
        <v>538</v>
      </c>
      <c r="B25" s="37" t="s">
        <v>547</v>
      </c>
      <c r="C25" s="38" t="s">
        <v>392</v>
      </c>
      <c r="D25" s="39">
        <v>5475.2</v>
      </c>
      <c r="E25" s="48">
        <v>4400.3</v>
      </c>
      <c r="F25" s="40">
        <f t="shared" si="0"/>
        <v>0.8036784044418469</v>
      </c>
    </row>
    <row r="26" spans="1:6" s="36" customFormat="1" ht="18.75">
      <c r="A26" s="17" t="s">
        <v>539</v>
      </c>
      <c r="B26" s="17" t="s">
        <v>536</v>
      </c>
      <c r="C26" s="18" t="s">
        <v>394</v>
      </c>
      <c r="D26" s="10">
        <f>SUM(D27:D32)</f>
        <v>221873.80000000002</v>
      </c>
      <c r="E26" s="23">
        <f>SUM(E27:E32)</f>
        <v>183694.6</v>
      </c>
      <c r="F26" s="22">
        <f t="shared" si="0"/>
        <v>0.8279238017287305</v>
      </c>
    </row>
    <row r="27" spans="1:6" s="36" customFormat="1" ht="15.75" customHeight="1">
      <c r="A27" s="34" t="s">
        <v>539</v>
      </c>
      <c r="B27" s="34" t="s">
        <v>541</v>
      </c>
      <c r="C27" s="38" t="s">
        <v>872</v>
      </c>
      <c r="D27" s="41">
        <v>45.3</v>
      </c>
      <c r="E27" s="49">
        <v>43.5</v>
      </c>
      <c r="F27" s="40">
        <f t="shared" si="0"/>
        <v>0.9602649006622517</v>
      </c>
    </row>
    <row r="28" spans="1:6" ht="15.75">
      <c r="A28" s="34" t="s">
        <v>539</v>
      </c>
      <c r="B28" s="37" t="s">
        <v>548</v>
      </c>
      <c r="C28" s="38" t="s">
        <v>397</v>
      </c>
      <c r="D28" s="39">
        <v>2494.8</v>
      </c>
      <c r="E28" s="48">
        <v>1105.4</v>
      </c>
      <c r="F28" s="40">
        <f t="shared" si="0"/>
        <v>0.44308160974827643</v>
      </c>
    </row>
    <row r="29" spans="1:6" ht="15.75" hidden="1">
      <c r="A29" s="34" t="s">
        <v>539</v>
      </c>
      <c r="B29" s="37" t="s">
        <v>549</v>
      </c>
      <c r="C29" s="38" t="s">
        <v>550</v>
      </c>
      <c r="D29" s="39">
        <v>0</v>
      </c>
      <c r="E29" s="48">
        <v>0</v>
      </c>
      <c r="F29" s="40" t="e">
        <f t="shared" si="0"/>
        <v>#DIV/0!</v>
      </c>
    </row>
    <row r="30" spans="1:6" ht="15.75">
      <c r="A30" s="34" t="s">
        <v>539</v>
      </c>
      <c r="B30" s="37" t="s">
        <v>549</v>
      </c>
      <c r="C30" s="38" t="s">
        <v>550</v>
      </c>
      <c r="D30" s="39">
        <v>123.4</v>
      </c>
      <c r="E30" s="48">
        <v>0</v>
      </c>
      <c r="F30" s="40">
        <f t="shared" si="0"/>
        <v>0</v>
      </c>
    </row>
    <row r="31" spans="1:6" ht="15.75">
      <c r="A31" s="34" t="s">
        <v>539</v>
      </c>
      <c r="B31" s="37" t="s">
        <v>544</v>
      </c>
      <c r="C31" s="38" t="s">
        <v>399</v>
      </c>
      <c r="D31" s="39">
        <v>212488.2</v>
      </c>
      <c r="E31" s="48">
        <v>175831.5</v>
      </c>
      <c r="F31" s="40">
        <f t="shared" si="0"/>
        <v>0.8274883028798775</v>
      </c>
    </row>
    <row r="32" spans="1:6" ht="15.75">
      <c r="A32" s="34" t="s">
        <v>539</v>
      </c>
      <c r="B32" s="37" t="s">
        <v>551</v>
      </c>
      <c r="C32" s="38" t="s">
        <v>401</v>
      </c>
      <c r="D32" s="39">
        <v>6722.1</v>
      </c>
      <c r="E32" s="48">
        <v>6714.2</v>
      </c>
      <c r="F32" s="40">
        <f t="shared" si="0"/>
        <v>0.9988247720206482</v>
      </c>
    </row>
    <row r="33" spans="1:6" s="36" customFormat="1" ht="18.75">
      <c r="A33" s="17" t="s">
        <v>540</v>
      </c>
      <c r="B33" s="17" t="s">
        <v>536</v>
      </c>
      <c r="C33" s="18" t="s">
        <v>403</v>
      </c>
      <c r="D33" s="10">
        <f>SUM(D34:D37)</f>
        <v>253022.59999999998</v>
      </c>
      <c r="E33" s="23">
        <f>SUM(E34:E37)</f>
        <v>217264.89999999997</v>
      </c>
      <c r="F33" s="22">
        <f t="shared" si="0"/>
        <v>0.8586778414260228</v>
      </c>
    </row>
    <row r="34" spans="1:6" ht="15.75">
      <c r="A34" s="34" t="s">
        <v>540</v>
      </c>
      <c r="B34" s="37" t="s">
        <v>535</v>
      </c>
      <c r="C34" s="38" t="s">
        <v>405</v>
      </c>
      <c r="D34" s="39">
        <v>99017.9</v>
      </c>
      <c r="E34" s="48">
        <v>82238.4</v>
      </c>
      <c r="F34" s="40">
        <f t="shared" si="0"/>
        <v>0.8305407406135659</v>
      </c>
    </row>
    <row r="35" spans="1:6" ht="15.75">
      <c r="A35" s="34" t="s">
        <v>540</v>
      </c>
      <c r="B35" s="37" t="s">
        <v>537</v>
      </c>
      <c r="C35" s="38" t="s">
        <v>407</v>
      </c>
      <c r="D35" s="39">
        <v>20818.3</v>
      </c>
      <c r="E35" s="48">
        <v>5972.2</v>
      </c>
      <c r="F35" s="40">
        <f t="shared" si="0"/>
        <v>0.2868726072734085</v>
      </c>
    </row>
    <row r="36" spans="1:6" ht="15.75">
      <c r="A36" s="34" t="s">
        <v>540</v>
      </c>
      <c r="B36" s="37" t="s">
        <v>538</v>
      </c>
      <c r="C36" s="38" t="s">
        <v>409</v>
      </c>
      <c r="D36" s="39">
        <v>107941.1</v>
      </c>
      <c r="E36" s="48">
        <v>104057</v>
      </c>
      <c r="F36" s="40">
        <f t="shared" si="0"/>
        <v>0.9640164867691732</v>
      </c>
    </row>
    <row r="37" spans="1:6" ht="15.75">
      <c r="A37" s="34" t="s">
        <v>540</v>
      </c>
      <c r="B37" s="34" t="s">
        <v>540</v>
      </c>
      <c r="C37" s="38" t="s">
        <v>411</v>
      </c>
      <c r="D37" s="39">
        <v>25245.3</v>
      </c>
      <c r="E37" s="48">
        <v>24997.3</v>
      </c>
      <c r="F37" s="40">
        <f t="shared" si="0"/>
        <v>0.9901763892684975</v>
      </c>
    </row>
    <row r="38" spans="1:6" s="36" customFormat="1" ht="18" customHeight="1">
      <c r="A38" s="17" t="s">
        <v>541</v>
      </c>
      <c r="B38" s="17" t="s">
        <v>536</v>
      </c>
      <c r="C38" s="18" t="s">
        <v>413</v>
      </c>
      <c r="D38" s="10">
        <f>SUM(D39)</f>
        <v>602</v>
      </c>
      <c r="E38" s="23">
        <f>SUM(E39)</f>
        <v>600.1</v>
      </c>
      <c r="F38" s="22">
        <f t="shared" si="0"/>
        <v>0.996843853820598</v>
      </c>
    </row>
    <row r="39" spans="1:6" ht="31.5" customHeight="1">
      <c r="A39" s="34" t="s">
        <v>541</v>
      </c>
      <c r="B39" s="37" t="s">
        <v>538</v>
      </c>
      <c r="C39" s="38" t="s">
        <v>415</v>
      </c>
      <c r="D39" s="39">
        <v>602</v>
      </c>
      <c r="E39" s="48">
        <v>600.1</v>
      </c>
      <c r="F39" s="40">
        <f t="shared" si="0"/>
        <v>0.996843853820598</v>
      </c>
    </row>
    <row r="40" spans="1:6" s="36" customFormat="1" ht="18.75">
      <c r="A40" s="17" t="s">
        <v>548</v>
      </c>
      <c r="B40" s="17" t="s">
        <v>536</v>
      </c>
      <c r="C40" s="19" t="s">
        <v>417</v>
      </c>
      <c r="D40" s="10">
        <f>SUM(D41:D45)</f>
        <v>1302781.7000000002</v>
      </c>
      <c r="E40" s="23">
        <f>SUM(E41:E45)</f>
        <v>1281774.4000000001</v>
      </c>
      <c r="F40" s="22">
        <f t="shared" si="0"/>
        <v>0.983875042150193</v>
      </c>
    </row>
    <row r="41" spans="1:6" ht="15.75">
      <c r="A41" s="34" t="s">
        <v>548</v>
      </c>
      <c r="B41" s="37" t="s">
        <v>535</v>
      </c>
      <c r="C41" s="38" t="s">
        <v>437</v>
      </c>
      <c r="D41" s="39">
        <v>513110.4</v>
      </c>
      <c r="E41" s="49">
        <v>513000.8</v>
      </c>
      <c r="F41" s="40">
        <f t="shared" si="0"/>
        <v>0.9997864007433878</v>
      </c>
    </row>
    <row r="42" spans="1:6" ht="15.75">
      <c r="A42" s="34" t="s">
        <v>548</v>
      </c>
      <c r="B42" s="37" t="s">
        <v>537</v>
      </c>
      <c r="C42" s="38" t="s">
        <v>419</v>
      </c>
      <c r="D42" s="39">
        <v>502535.7</v>
      </c>
      <c r="E42" s="48">
        <v>491927.8</v>
      </c>
      <c r="F42" s="40">
        <f t="shared" si="0"/>
        <v>0.9788912509101343</v>
      </c>
    </row>
    <row r="43" spans="1:6" ht="15.75">
      <c r="A43" s="34" t="s">
        <v>548</v>
      </c>
      <c r="B43" s="37" t="s">
        <v>538</v>
      </c>
      <c r="C43" s="38" t="s">
        <v>914</v>
      </c>
      <c r="D43" s="39">
        <v>206352.2</v>
      </c>
      <c r="E43" s="48">
        <v>196261.7</v>
      </c>
      <c r="F43" s="40">
        <f t="shared" si="0"/>
        <v>0.9511005940329205</v>
      </c>
    </row>
    <row r="44" spans="1:6" ht="15.75">
      <c r="A44" s="34" t="s">
        <v>548</v>
      </c>
      <c r="B44" s="37" t="s">
        <v>548</v>
      </c>
      <c r="C44" s="38" t="s">
        <v>440</v>
      </c>
      <c r="D44" s="39">
        <v>21379.6</v>
      </c>
      <c r="E44" s="48">
        <v>21303.8</v>
      </c>
      <c r="F44" s="40">
        <f t="shared" si="0"/>
        <v>0.9964545641639694</v>
      </c>
    </row>
    <row r="45" spans="1:6" ht="15.75">
      <c r="A45" s="34" t="s">
        <v>548</v>
      </c>
      <c r="B45" s="37" t="s">
        <v>544</v>
      </c>
      <c r="C45" s="38" t="s">
        <v>421</v>
      </c>
      <c r="D45" s="39">
        <v>59403.8</v>
      </c>
      <c r="E45" s="48">
        <v>59280.3</v>
      </c>
      <c r="F45" s="40">
        <f t="shared" si="0"/>
        <v>0.9979210084203367</v>
      </c>
    </row>
    <row r="46" spans="1:6" s="36" customFormat="1" ht="18.75">
      <c r="A46" s="17" t="s">
        <v>549</v>
      </c>
      <c r="B46" s="17" t="s">
        <v>536</v>
      </c>
      <c r="C46" s="18" t="s">
        <v>552</v>
      </c>
      <c r="D46" s="10">
        <f>SUM(D47:D48)</f>
        <v>83978.5</v>
      </c>
      <c r="E46" s="23">
        <f>SUM(E47:E48)</f>
        <v>83478.2</v>
      </c>
      <c r="F46" s="22">
        <f t="shared" si="0"/>
        <v>0.9940425227885709</v>
      </c>
    </row>
    <row r="47" spans="1:6" ht="15.75">
      <c r="A47" s="34" t="s">
        <v>549</v>
      </c>
      <c r="B47" s="37" t="s">
        <v>535</v>
      </c>
      <c r="C47" s="38" t="s">
        <v>446</v>
      </c>
      <c r="D47" s="39">
        <v>59493.9</v>
      </c>
      <c r="E47" s="48">
        <v>59003.4</v>
      </c>
      <c r="F47" s="40">
        <f t="shared" si="0"/>
        <v>0.9917554572821752</v>
      </c>
    </row>
    <row r="48" spans="1:6" ht="15.75">
      <c r="A48" s="34" t="s">
        <v>549</v>
      </c>
      <c r="B48" s="37" t="s">
        <v>539</v>
      </c>
      <c r="C48" s="38" t="s">
        <v>424</v>
      </c>
      <c r="D48" s="39">
        <v>24484.6</v>
      </c>
      <c r="E48" s="48">
        <v>24474.8</v>
      </c>
      <c r="F48" s="40">
        <f t="shared" si="0"/>
        <v>0.9995997484132884</v>
      </c>
    </row>
    <row r="49" spans="1:6" s="36" customFormat="1" ht="18.75" hidden="1">
      <c r="A49" s="17" t="s">
        <v>544</v>
      </c>
      <c r="B49" s="17" t="s">
        <v>536</v>
      </c>
      <c r="C49" s="18" t="s">
        <v>553</v>
      </c>
      <c r="D49" s="10">
        <f>SUM(D50:D50)</f>
        <v>0</v>
      </c>
      <c r="E49" s="23">
        <f>SUM(E50:E50)</f>
        <v>0</v>
      </c>
      <c r="F49" s="22" t="e">
        <f t="shared" si="0"/>
        <v>#DIV/0!</v>
      </c>
    </row>
    <row r="50" spans="1:6" ht="15.75" hidden="1">
      <c r="A50" s="34" t="s">
        <v>544</v>
      </c>
      <c r="B50" s="37" t="s">
        <v>535</v>
      </c>
      <c r="C50" s="38" t="s">
        <v>554</v>
      </c>
      <c r="D50" s="39">
        <v>0</v>
      </c>
      <c r="E50" s="48">
        <v>0</v>
      </c>
      <c r="F50" s="40" t="e">
        <f t="shared" si="0"/>
        <v>#DIV/0!</v>
      </c>
    </row>
    <row r="51" spans="1:6" s="36" customFormat="1" ht="18.75">
      <c r="A51" s="17" t="s">
        <v>546</v>
      </c>
      <c r="B51" s="17" t="s">
        <v>536</v>
      </c>
      <c r="C51" s="18" t="s">
        <v>427</v>
      </c>
      <c r="D51" s="10">
        <f>SUM(D52:D55)</f>
        <v>117584.59999999999</v>
      </c>
      <c r="E51" s="23">
        <f>SUM(E52:E55)</f>
        <v>111906.5</v>
      </c>
      <c r="F51" s="22">
        <f t="shared" si="0"/>
        <v>0.951710513111411</v>
      </c>
    </row>
    <row r="52" spans="1:6" ht="15.75">
      <c r="A52" s="34" t="s">
        <v>546</v>
      </c>
      <c r="B52" s="37" t="s">
        <v>535</v>
      </c>
      <c r="C52" s="38" t="s">
        <v>429</v>
      </c>
      <c r="D52" s="39">
        <v>6927.3</v>
      </c>
      <c r="E52" s="48">
        <v>6634.7</v>
      </c>
      <c r="F52" s="40">
        <f t="shared" si="0"/>
        <v>0.9577613211496542</v>
      </c>
    </row>
    <row r="53" spans="1:6" ht="15.75">
      <c r="A53" s="34" t="s">
        <v>546</v>
      </c>
      <c r="B53" s="37" t="s">
        <v>538</v>
      </c>
      <c r="C53" s="38" t="s">
        <v>431</v>
      </c>
      <c r="D53" s="39">
        <v>74934.4</v>
      </c>
      <c r="E53" s="48">
        <v>72262.9</v>
      </c>
      <c r="F53" s="40">
        <f t="shared" si="0"/>
        <v>0.964348817098689</v>
      </c>
    </row>
    <row r="54" spans="1:6" ht="15.75">
      <c r="A54" s="34" t="s">
        <v>546</v>
      </c>
      <c r="B54" s="37" t="s">
        <v>539</v>
      </c>
      <c r="C54" s="38" t="s">
        <v>442</v>
      </c>
      <c r="D54" s="39">
        <v>26330</v>
      </c>
      <c r="E54" s="48">
        <v>25113.8</v>
      </c>
      <c r="F54" s="40">
        <f t="shared" si="0"/>
        <v>0.9538093429548044</v>
      </c>
    </row>
    <row r="55" spans="1:6" ht="15.75">
      <c r="A55" s="34" t="s">
        <v>546</v>
      </c>
      <c r="B55" s="37" t="s">
        <v>541</v>
      </c>
      <c r="C55" s="38" t="s">
        <v>432</v>
      </c>
      <c r="D55" s="39">
        <v>9392.9</v>
      </c>
      <c r="E55" s="48">
        <v>7895.1</v>
      </c>
      <c r="F55" s="40">
        <f t="shared" si="0"/>
        <v>0.8405391306199365</v>
      </c>
    </row>
    <row r="56" spans="1:6" s="36" customFormat="1" ht="18.75">
      <c r="A56" s="17" t="s">
        <v>542</v>
      </c>
      <c r="B56" s="17" t="s">
        <v>536</v>
      </c>
      <c r="C56" s="18" t="s">
        <v>449</v>
      </c>
      <c r="D56" s="10">
        <f>SUM(D57:D59)</f>
        <v>28944.100000000002</v>
      </c>
      <c r="E56" s="23">
        <f>SUM(E57:E59)</f>
        <v>27642.5</v>
      </c>
      <c r="F56" s="22">
        <f t="shared" si="0"/>
        <v>0.9550305589049236</v>
      </c>
    </row>
    <row r="57" spans="1:6" ht="15.75" hidden="1">
      <c r="A57" s="34" t="s">
        <v>542</v>
      </c>
      <c r="B57" s="34" t="s">
        <v>535</v>
      </c>
      <c r="C57" s="38" t="s">
        <v>555</v>
      </c>
      <c r="D57" s="41">
        <v>0</v>
      </c>
      <c r="E57" s="49">
        <v>0</v>
      </c>
      <c r="F57" s="40" t="e">
        <f t="shared" si="0"/>
        <v>#DIV/0!</v>
      </c>
    </row>
    <row r="58" spans="1:6" ht="15.75">
      <c r="A58" s="35">
        <v>11</v>
      </c>
      <c r="B58" s="37" t="s">
        <v>537</v>
      </c>
      <c r="C58" s="38" t="s">
        <v>451</v>
      </c>
      <c r="D58" s="39">
        <v>24278.9</v>
      </c>
      <c r="E58" s="48">
        <v>22981.3</v>
      </c>
      <c r="F58" s="40">
        <f t="shared" si="0"/>
        <v>0.9465544155624842</v>
      </c>
    </row>
    <row r="59" spans="1:6" ht="15.75">
      <c r="A59" s="34" t="s">
        <v>542</v>
      </c>
      <c r="B59" s="37" t="s">
        <v>540</v>
      </c>
      <c r="C59" s="38" t="s">
        <v>452</v>
      </c>
      <c r="D59" s="39">
        <v>4665.2</v>
      </c>
      <c r="E59" s="48">
        <v>4661.2</v>
      </c>
      <c r="F59" s="40">
        <f t="shared" si="0"/>
        <v>0.9991425876704108</v>
      </c>
    </row>
    <row r="60" spans="1:6" s="36" customFormat="1" ht="37.5" hidden="1">
      <c r="A60" s="17" t="s">
        <v>543</v>
      </c>
      <c r="B60" s="16" t="s">
        <v>536</v>
      </c>
      <c r="C60" s="18" t="s">
        <v>556</v>
      </c>
      <c r="D60" s="10">
        <f>SUM(D61)</f>
        <v>0</v>
      </c>
      <c r="E60" s="23">
        <v>0</v>
      </c>
      <c r="F60" s="42" t="e">
        <f t="shared" si="0"/>
        <v>#DIV/0!</v>
      </c>
    </row>
    <row r="61" spans="1:6" ht="31.5" hidden="1">
      <c r="A61" s="34" t="s">
        <v>543</v>
      </c>
      <c r="B61" s="37" t="s">
        <v>535</v>
      </c>
      <c r="C61" s="38" t="s">
        <v>557</v>
      </c>
      <c r="D61" s="41">
        <v>0</v>
      </c>
      <c r="E61" s="49">
        <v>0</v>
      </c>
      <c r="F61" s="40" t="e">
        <f t="shared" si="0"/>
        <v>#DIV/0!</v>
      </c>
    </row>
    <row r="62" spans="1:6" ht="31.5" hidden="1">
      <c r="A62" s="43" t="s">
        <v>547</v>
      </c>
      <c r="B62" s="44" t="s">
        <v>536</v>
      </c>
      <c r="C62" s="45" t="s">
        <v>558</v>
      </c>
      <c r="D62" s="10">
        <f>SUM(D63)</f>
        <v>0</v>
      </c>
      <c r="E62" s="23">
        <f>SUM(E63)</f>
        <v>0</v>
      </c>
      <c r="F62" s="42" t="e">
        <f>E62/D62</f>
        <v>#DIV/0!</v>
      </c>
    </row>
    <row r="63" spans="1:6" ht="15.75" hidden="1">
      <c r="A63" s="34" t="s">
        <v>547</v>
      </c>
      <c r="B63" s="37" t="s">
        <v>538</v>
      </c>
      <c r="C63" s="38" t="s">
        <v>559</v>
      </c>
      <c r="D63" s="41">
        <v>0</v>
      </c>
      <c r="E63" s="49">
        <v>0</v>
      </c>
      <c r="F63" s="40" t="e">
        <f>E63/D63</f>
        <v>#DIV/0!</v>
      </c>
    </row>
    <row r="64" spans="1:6" s="36" customFormat="1" ht="18.75">
      <c r="A64" s="46"/>
      <c r="B64" s="17"/>
      <c r="C64" s="18" t="s">
        <v>845</v>
      </c>
      <c r="D64" s="23">
        <f>D14+D22+D26+D33+D38+D40+D46+D49+D51+D56+D60+D62</f>
        <v>2223441.0000000005</v>
      </c>
      <c r="E64" s="23">
        <f>E14+E22+E26+E33+E38+E40+E46+E49+E51+E56+E60+E62</f>
        <v>2113733.3</v>
      </c>
      <c r="F64" s="22">
        <f>E64/D64</f>
        <v>0.9506585962928629</v>
      </c>
    </row>
    <row r="118" ht="15.75">
      <c r="C118" s="47"/>
    </row>
  </sheetData>
  <sheetProtection/>
  <mergeCells count="8">
    <mergeCell ref="A8:C8"/>
    <mergeCell ref="A9:F9"/>
    <mergeCell ref="A11:A12"/>
    <mergeCell ref="B11:B12"/>
    <mergeCell ref="C11:C12"/>
    <mergeCell ref="D11:D12"/>
    <mergeCell ref="E11:E12"/>
    <mergeCell ref="F11:F12"/>
  </mergeCells>
  <printOptions/>
  <pageMargins left="0.7086614173228347" right="0.2362204724409449" top="0.3937007874015748" bottom="0.31496062992125984" header="0.31496062992125984" footer="0.31496062992125984"/>
  <pageSetup fitToHeight="0"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129"/>
  <sheetViews>
    <sheetView tabSelected="1" zoomScalePageLayoutView="0" workbookViewId="0" topLeftCell="A1">
      <selection activeCell="B22" sqref="B22"/>
    </sheetView>
  </sheetViews>
  <sheetFormatPr defaultColWidth="9.00390625" defaultRowHeight="12.75"/>
  <cols>
    <col min="1" max="1" width="18.25390625" style="50" customWidth="1"/>
    <col min="2" max="2" width="31.25390625" style="50" customWidth="1"/>
    <col min="3" max="3" width="76.25390625" style="50" customWidth="1"/>
    <col min="4" max="4" width="19.375" style="50" customWidth="1"/>
    <col min="5" max="5" width="17.875" style="50" customWidth="1"/>
    <col min="6" max="16384" width="9.125" style="50" customWidth="1"/>
  </cols>
  <sheetData>
    <row r="1" spans="1:4" ht="16.5" customHeight="1">
      <c r="A1" s="30"/>
      <c r="C1" s="30"/>
      <c r="D1" s="129" t="s">
        <v>1067</v>
      </c>
    </row>
    <row r="2" spans="1:5" ht="16.5" customHeight="1" hidden="1">
      <c r="A2" s="30"/>
      <c r="C2" s="30"/>
      <c r="D2" s="30"/>
      <c r="E2" s="25" t="s">
        <v>526</v>
      </c>
    </row>
    <row r="3" spans="1:5" ht="16.5" customHeight="1" hidden="1">
      <c r="A3" s="30"/>
      <c r="C3" s="30"/>
      <c r="D3" s="30"/>
      <c r="E3" s="25" t="s">
        <v>527</v>
      </c>
    </row>
    <row r="4" spans="1:5" ht="16.5" customHeight="1" hidden="1">
      <c r="A4" s="30"/>
      <c r="C4" s="30"/>
      <c r="D4" s="30"/>
      <c r="E4" s="31" t="s">
        <v>560</v>
      </c>
    </row>
    <row r="5" ht="15.75">
      <c r="D5" s="31" t="s">
        <v>526</v>
      </c>
    </row>
    <row r="6" ht="15.75">
      <c r="D6" s="31" t="s">
        <v>527</v>
      </c>
    </row>
    <row r="7" ht="15.75">
      <c r="D7" s="31" t="s">
        <v>1066</v>
      </c>
    </row>
    <row r="9" spans="1:5" ht="39" customHeight="1">
      <c r="A9" s="312" t="s">
        <v>986</v>
      </c>
      <c r="B9" s="312"/>
      <c r="C9" s="312"/>
      <c r="D9" s="312"/>
      <c r="E9" s="312"/>
    </row>
    <row r="10" ht="15.75">
      <c r="A10" s="51"/>
    </row>
    <row r="11" spans="1:5" ht="17.25" customHeight="1">
      <c r="A11" s="313"/>
      <c r="B11" s="313"/>
      <c r="C11" s="52"/>
      <c r="D11" s="52"/>
      <c r="E11" s="53" t="s">
        <v>1</v>
      </c>
    </row>
    <row r="12" spans="1:5" ht="16.5" customHeight="1">
      <c r="A12" s="314" t="s">
        <v>561</v>
      </c>
      <c r="B12" s="315"/>
      <c r="C12" s="316" t="s">
        <v>562</v>
      </c>
      <c r="D12" s="318" t="s">
        <v>523</v>
      </c>
      <c r="E12" s="317" t="s">
        <v>563</v>
      </c>
    </row>
    <row r="13" spans="1:5" ht="45" customHeight="1">
      <c r="A13" s="55" t="s">
        <v>564</v>
      </c>
      <c r="B13" s="130" t="s">
        <v>565</v>
      </c>
      <c r="C13" s="316"/>
      <c r="D13" s="319"/>
      <c r="E13" s="317"/>
    </row>
    <row r="14" spans="1:5" ht="15.75" customHeight="1">
      <c r="A14" s="283">
        <v>1</v>
      </c>
      <c r="B14" s="283">
        <v>2</v>
      </c>
      <c r="C14" s="286">
        <v>3</v>
      </c>
      <c r="D14" s="286">
        <v>4</v>
      </c>
      <c r="E14" s="283">
        <v>5</v>
      </c>
    </row>
    <row r="15" spans="1:5" s="58" customFormat="1" ht="15.75">
      <c r="A15" s="55">
        <v>670</v>
      </c>
      <c r="B15" s="54"/>
      <c r="C15" s="56" t="s">
        <v>566</v>
      </c>
      <c r="D15" s="56"/>
      <c r="E15" s="57"/>
    </row>
    <row r="16" spans="1:5" s="58" customFormat="1" ht="35.25" customHeight="1">
      <c r="A16" s="55"/>
      <c r="B16" s="71" t="s">
        <v>569</v>
      </c>
      <c r="C16" s="59" t="s">
        <v>570</v>
      </c>
      <c r="D16" s="131">
        <v>231.6</v>
      </c>
      <c r="E16" s="72"/>
    </row>
    <row r="17" spans="1:5" s="58" customFormat="1" ht="31.5" customHeight="1" hidden="1">
      <c r="A17" s="54"/>
      <c r="B17" s="60" t="s">
        <v>567</v>
      </c>
      <c r="C17" s="61" t="s">
        <v>568</v>
      </c>
      <c r="D17" s="132"/>
      <c r="E17" s="73"/>
    </row>
    <row r="18" spans="1:5" s="58" customFormat="1" ht="22.5" customHeight="1">
      <c r="A18" s="62"/>
      <c r="B18" s="63" t="s">
        <v>567</v>
      </c>
      <c r="C18" s="64" t="s">
        <v>568</v>
      </c>
      <c r="D18" s="133"/>
      <c r="E18" s="74">
        <v>83602.3</v>
      </c>
    </row>
    <row r="19" spans="1:5" s="58" customFormat="1" ht="18.75" customHeight="1">
      <c r="A19" s="57"/>
      <c r="B19" s="57"/>
      <c r="C19" s="65" t="s">
        <v>571</v>
      </c>
      <c r="D19" s="134">
        <f>D16</f>
        <v>231.6</v>
      </c>
      <c r="E19" s="75">
        <f>E18</f>
        <v>83602.3</v>
      </c>
    </row>
    <row r="20" s="58" customFormat="1" ht="15.75"/>
    <row r="21" spans="2:5" s="58" customFormat="1" ht="15.75">
      <c r="B21" s="29"/>
      <c r="C21" s="135"/>
      <c r="D21" s="136"/>
      <c r="E21" s="29"/>
    </row>
    <row r="22" s="58" customFormat="1" ht="15.75"/>
    <row r="23" s="58" customFormat="1" ht="15.75"/>
    <row r="24" s="58" customFormat="1" ht="15.75"/>
    <row r="25" s="58" customFormat="1" ht="15.75"/>
    <row r="26" s="58" customFormat="1" ht="15.75"/>
    <row r="27" s="58" customFormat="1" ht="15.75"/>
    <row r="28" s="58" customFormat="1" ht="15.75"/>
    <row r="29" s="58" customFormat="1" ht="15.75"/>
    <row r="30" s="58" customFormat="1" ht="15.75"/>
    <row r="31" s="58" customFormat="1" ht="15.75"/>
    <row r="32" s="58" customFormat="1" ht="15.75"/>
    <row r="33" s="58" customFormat="1" ht="15.75"/>
    <row r="34" s="58" customFormat="1" ht="15.75"/>
    <row r="35" s="58" customFormat="1" ht="15.75"/>
    <row r="36" s="58" customFormat="1" ht="15.75"/>
    <row r="37" s="58" customFormat="1" ht="15.75"/>
    <row r="129" spans="3:4" ht="15.75">
      <c r="C129" s="66"/>
      <c r="D129" s="66"/>
    </row>
  </sheetData>
  <sheetProtection/>
  <mergeCells count="6">
    <mergeCell ref="A9:E9"/>
    <mergeCell ref="A11:B11"/>
    <mergeCell ref="A12:B12"/>
    <mergeCell ref="C12:C13"/>
    <mergeCell ref="E12:E13"/>
    <mergeCell ref="D12:D13"/>
  </mergeCells>
  <printOptions/>
  <pageMargins left="0.51" right="0.31496062992125984" top="0.7480314960629921" bottom="0.7480314960629921" header="0.31496062992125984" footer="0.31496062992125984"/>
  <pageSetup fitToHeight="1" fitToWidth="1"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 СОЛИКАМСКА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User</cp:lastModifiedBy>
  <cp:lastPrinted>2018-03-28T10:50:44Z</cp:lastPrinted>
  <dcterms:created xsi:type="dcterms:W3CDTF">2008-04-15T05:17:20Z</dcterms:created>
  <dcterms:modified xsi:type="dcterms:W3CDTF">2018-05-24T10:20:46Z</dcterms:modified>
  <cp:category/>
  <cp:version/>
  <cp:contentType/>
  <cp:contentStatus/>
</cp:coreProperties>
</file>