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Документы\2022 год\21.02.2022 Решения Думы СГО\03. Решение Думы СГО № 66 от 21.02.2022 О внесении изм-ний в бюджет февраль\"/>
    </mc:Choice>
  </mc:AlternateContent>
  <xr:revisionPtr revIDLastSave="0" documentId="13_ncr:1_{C8ED9CF8-0F32-485D-829D-E1016A6E404B}" xr6:coauthVersionLast="45" xr6:coauthVersionMax="45" xr10:uidLastSave="{00000000-0000-0000-0000-000000000000}"/>
  <bookViews>
    <workbookView xWindow="-120" yWindow="-120" windowWidth="29040" windowHeight="15840" activeTab="4" xr2:uid="{00000000-000D-0000-FFFF-FFFF00000000}"/>
  </bookViews>
  <sheets>
    <sheet name="Дх 2022-2024" sheetId="4" r:id="rId1"/>
    <sheet name="МП" sheetId="2" r:id="rId2"/>
    <sheet name="вед." sheetId="1" r:id="rId3"/>
    <sheet name="источн" sheetId="3" r:id="rId4"/>
    <sheet name="госполномочия" sheetId="5" r:id="rId5"/>
  </sheets>
  <externalReferences>
    <externalReference r:id="rId6"/>
  </externalReferences>
  <definedNames>
    <definedName name="_xlnm._FilterDatabase" localSheetId="2" hidden="1">вед.!$A$11:$R$1034</definedName>
    <definedName name="APPT" localSheetId="2">вед.!$A$20</definedName>
    <definedName name="FIO" localSheetId="2">вед.!#REF!</definedName>
    <definedName name="LAST_CELL" localSheetId="2">вед.!#REF!</definedName>
    <definedName name="SIGN" localSheetId="2">вед.!$A$20:$E$21</definedName>
    <definedName name="_xlnm.Print_Titles" localSheetId="2">вед.!$10:$11</definedName>
    <definedName name="_xlnm.Print_Titles" localSheetId="1">МП!$9:$10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82" i="2" l="1"/>
  <c r="E25" i="4" l="1"/>
  <c r="D25" i="4"/>
  <c r="C22" i="4"/>
  <c r="C15" i="4"/>
  <c r="C25" i="4" s="1"/>
  <c r="C13" i="3" l="1"/>
  <c r="C16" i="3"/>
  <c r="I152" i="1"/>
  <c r="D65" i="5" l="1"/>
  <c r="C64" i="5"/>
  <c r="D64" i="5" s="1"/>
  <c r="D62" i="5"/>
  <c r="D61" i="5"/>
  <c r="D60" i="5"/>
  <c r="F59" i="5"/>
  <c r="C59" i="5"/>
  <c r="D58" i="5"/>
  <c r="D57" i="5"/>
  <c r="C56" i="5"/>
  <c r="D55" i="5"/>
  <c r="D54" i="5"/>
  <c r="D53" i="5"/>
  <c r="D52" i="5"/>
  <c r="D47" i="5"/>
  <c r="F45" i="5"/>
  <c r="C45" i="5"/>
  <c r="C36" i="5" s="1"/>
  <c r="J44" i="5"/>
  <c r="J36" i="5" s="1"/>
  <c r="G44" i="5"/>
  <c r="D44" i="5"/>
  <c r="D43" i="5"/>
  <c r="D40" i="5"/>
  <c r="D39" i="5"/>
  <c r="D38" i="5"/>
  <c r="I37" i="5"/>
  <c r="I36" i="5" s="1"/>
  <c r="D37" i="5"/>
  <c r="H36" i="5"/>
  <c r="G36" i="5"/>
  <c r="F36" i="5"/>
  <c r="E36" i="5"/>
  <c r="B36" i="5"/>
  <c r="D35" i="5"/>
  <c r="D34" i="5"/>
  <c r="D33" i="5"/>
  <c r="D32" i="5"/>
  <c r="D31" i="5"/>
  <c r="D30" i="5"/>
  <c r="I29" i="5"/>
  <c r="F29" i="5"/>
  <c r="C29" i="5"/>
  <c r="D28" i="5"/>
  <c r="D27" i="5"/>
  <c r="D26" i="5"/>
  <c r="I25" i="5"/>
  <c r="F25" i="5"/>
  <c r="C25" i="5"/>
  <c r="D24" i="5"/>
  <c r="D23" i="5"/>
  <c r="D22" i="5"/>
  <c r="D21" i="5"/>
  <c r="D20" i="5"/>
  <c r="I19" i="5"/>
  <c r="I18" i="5" s="1"/>
  <c r="F19" i="5"/>
  <c r="F18" i="5" s="1"/>
  <c r="C19" i="5"/>
  <c r="J18" i="5"/>
  <c r="H18" i="5"/>
  <c r="G18" i="5"/>
  <c r="E18" i="5"/>
  <c r="C18" i="5"/>
  <c r="B18" i="5"/>
  <c r="J17" i="5"/>
  <c r="G17" i="5"/>
  <c r="G15" i="5" s="1"/>
  <c r="D17" i="5"/>
  <c r="I16" i="5"/>
  <c r="I15" i="5" s="1"/>
  <c r="F16" i="5"/>
  <c r="F15" i="5" s="1"/>
  <c r="C16" i="5"/>
  <c r="C15" i="5" s="1"/>
  <c r="J15" i="5"/>
  <c r="H15" i="5"/>
  <c r="E15" i="5"/>
  <c r="D15" i="5"/>
  <c r="B15" i="5"/>
  <c r="D14" i="5"/>
  <c r="D13" i="5"/>
  <c r="J12" i="5"/>
  <c r="J11" i="5" s="1"/>
  <c r="G12" i="5"/>
  <c r="G11" i="5" s="1"/>
  <c r="D12" i="5"/>
  <c r="I11" i="5"/>
  <c r="H11" i="5"/>
  <c r="F11" i="5"/>
  <c r="E11" i="5"/>
  <c r="C11" i="5"/>
  <c r="B11" i="5"/>
  <c r="D18" i="5" l="1"/>
  <c r="B66" i="5"/>
  <c r="B67" i="5" s="1"/>
  <c r="H66" i="5"/>
  <c r="H70" i="5" s="1"/>
  <c r="E66" i="5"/>
  <c r="E67" i="5" s="1"/>
  <c r="D36" i="5"/>
  <c r="F66" i="5"/>
  <c r="F68" i="5" s="1"/>
  <c r="D11" i="5"/>
  <c r="J66" i="5"/>
  <c r="J70" i="5" s="1"/>
  <c r="G66" i="5"/>
  <c r="E70" i="5"/>
  <c r="J68" i="5"/>
  <c r="I66" i="5"/>
  <c r="C66" i="5"/>
  <c r="C68" i="5" s="1"/>
  <c r="B68" i="5"/>
  <c r="H67" i="5"/>
  <c r="H68" i="5" l="1"/>
  <c r="D66" i="5"/>
  <c r="E68" i="5"/>
  <c r="F70" i="5"/>
  <c r="I70" i="5"/>
  <c r="I68" i="5"/>
  <c r="D70" i="5"/>
  <c r="D68" i="5"/>
  <c r="G68" i="5"/>
  <c r="G70" i="5"/>
  <c r="G572" i="2" l="1"/>
  <c r="H574" i="2"/>
  <c r="H573" i="2" s="1"/>
  <c r="G573" i="2"/>
  <c r="K101" i="1"/>
  <c r="L148" i="1"/>
  <c r="L147" i="1" s="1"/>
  <c r="M147" i="1"/>
  <c r="N147" i="1"/>
  <c r="O147" i="1"/>
  <c r="P147" i="1"/>
  <c r="Q147" i="1"/>
  <c r="R147" i="1"/>
  <c r="S147" i="1"/>
  <c r="T147" i="1"/>
  <c r="U147" i="1"/>
  <c r="V147" i="1"/>
  <c r="K147" i="1"/>
  <c r="I308" i="2" l="1"/>
  <c r="J308" i="2"/>
  <c r="K308" i="2"/>
  <c r="L308" i="2"/>
  <c r="N308" i="2"/>
  <c r="O308" i="2"/>
  <c r="P308" i="2"/>
  <c r="Q308" i="2"/>
  <c r="G315" i="2"/>
  <c r="G314" i="2" s="1"/>
  <c r="G313" i="2" s="1"/>
  <c r="K309" i="1"/>
  <c r="M309" i="1"/>
  <c r="N309" i="1"/>
  <c r="O309" i="1"/>
  <c r="P309" i="1"/>
  <c r="R309" i="1"/>
  <c r="S309" i="1"/>
  <c r="T309" i="1"/>
  <c r="U309" i="1"/>
  <c r="K313" i="1"/>
  <c r="K312" i="1" s="1"/>
  <c r="Q257" i="2"/>
  <c r="H315" i="2" l="1"/>
  <c r="H314" i="2" s="1"/>
  <c r="H313" i="2" s="1"/>
  <c r="J314" i="1"/>
  <c r="G427" i="2"/>
  <c r="G426" i="2" s="1"/>
  <c r="P584" i="2"/>
  <c r="K584" i="2"/>
  <c r="F584" i="2"/>
  <c r="H584" i="2" s="1"/>
  <c r="H583" i="2" s="1"/>
  <c r="Q583" i="2"/>
  <c r="O583" i="2"/>
  <c r="N583" i="2"/>
  <c r="L583" i="2"/>
  <c r="J583" i="2"/>
  <c r="I583" i="2"/>
  <c r="G583" i="2"/>
  <c r="E583" i="2"/>
  <c r="D583" i="2"/>
  <c r="Q582" i="2"/>
  <c r="Q581" i="2" s="1"/>
  <c r="P582" i="2"/>
  <c r="L582" i="2"/>
  <c r="L581" i="2" s="1"/>
  <c r="K582" i="2"/>
  <c r="K581" i="2" s="1"/>
  <c r="E582" i="2"/>
  <c r="F582" i="2" s="1"/>
  <c r="P581" i="2"/>
  <c r="O581" i="2"/>
  <c r="N581" i="2"/>
  <c r="J581" i="2"/>
  <c r="I581" i="2"/>
  <c r="G581" i="2"/>
  <c r="D581" i="2"/>
  <c r="P580" i="2"/>
  <c r="K580" i="2"/>
  <c r="M580" i="2" s="1"/>
  <c r="M579" i="2" s="1"/>
  <c r="E580" i="2"/>
  <c r="F580" i="2" s="1"/>
  <c r="F579" i="2" s="1"/>
  <c r="Q579" i="2"/>
  <c r="O579" i="2"/>
  <c r="N579" i="2"/>
  <c r="L579" i="2"/>
  <c r="J579" i="2"/>
  <c r="I579" i="2"/>
  <c r="G579" i="2"/>
  <c r="D579" i="2"/>
  <c r="P578" i="2"/>
  <c r="K578" i="2"/>
  <c r="Q577" i="2"/>
  <c r="O577" i="2"/>
  <c r="N577" i="2"/>
  <c r="L577" i="2"/>
  <c r="J577" i="2"/>
  <c r="I577" i="2"/>
  <c r="G577" i="2"/>
  <c r="E577" i="2"/>
  <c r="D577" i="2"/>
  <c r="P576" i="2"/>
  <c r="R576" i="2" s="1"/>
  <c r="R575" i="2" s="1"/>
  <c r="I576" i="2"/>
  <c r="F576" i="2"/>
  <c r="F575" i="2" s="1"/>
  <c r="Q575" i="2"/>
  <c r="O575" i="2"/>
  <c r="N575" i="2"/>
  <c r="L575" i="2"/>
  <c r="J575" i="2"/>
  <c r="G575" i="2"/>
  <c r="E575" i="2"/>
  <c r="D575" i="2"/>
  <c r="P572" i="2"/>
  <c r="K572" i="2"/>
  <c r="M572" i="2" s="1"/>
  <c r="M571" i="2" s="1"/>
  <c r="F572" i="2"/>
  <c r="F571" i="2" s="1"/>
  <c r="Q571" i="2"/>
  <c r="O571" i="2"/>
  <c r="N571" i="2"/>
  <c r="L571" i="2"/>
  <c r="J571" i="2"/>
  <c r="I571" i="2"/>
  <c r="G571" i="2"/>
  <c r="E571" i="2"/>
  <c r="D571" i="2"/>
  <c r="P570" i="2"/>
  <c r="K570" i="2"/>
  <c r="K569" i="2" s="1"/>
  <c r="D570" i="2"/>
  <c r="F570" i="2" s="1"/>
  <c r="Q569" i="2"/>
  <c r="O569" i="2"/>
  <c r="N569" i="2"/>
  <c r="L569" i="2"/>
  <c r="J569" i="2"/>
  <c r="I569" i="2"/>
  <c r="G569" i="2"/>
  <c r="E569" i="2"/>
  <c r="P567" i="2"/>
  <c r="R567" i="2" s="1"/>
  <c r="R566" i="2" s="1"/>
  <c r="K567" i="2"/>
  <c r="K566" i="2" s="1"/>
  <c r="F567" i="2"/>
  <c r="H567" i="2" s="1"/>
  <c r="H566" i="2" s="1"/>
  <c r="Q566" i="2"/>
  <c r="O566" i="2"/>
  <c r="N566" i="2"/>
  <c r="L566" i="2"/>
  <c r="J566" i="2"/>
  <c r="I566" i="2"/>
  <c r="G566" i="2"/>
  <c r="E566" i="2"/>
  <c r="D566" i="2"/>
  <c r="P565" i="2"/>
  <c r="R565" i="2" s="1"/>
  <c r="R564" i="2" s="1"/>
  <c r="K565" i="2"/>
  <c r="M565" i="2" s="1"/>
  <c r="M564" i="2" s="1"/>
  <c r="D565" i="2"/>
  <c r="Q564" i="2"/>
  <c r="O564" i="2"/>
  <c r="N564" i="2"/>
  <c r="L564" i="2"/>
  <c r="J564" i="2"/>
  <c r="I564" i="2"/>
  <c r="G564" i="2"/>
  <c r="E564" i="2"/>
  <c r="P563" i="2"/>
  <c r="K563" i="2"/>
  <c r="F563" i="2"/>
  <c r="F562" i="2" s="1"/>
  <c r="Q562" i="2"/>
  <c r="O562" i="2"/>
  <c r="N562" i="2"/>
  <c r="L562" i="2"/>
  <c r="J562" i="2"/>
  <c r="I562" i="2"/>
  <c r="G562" i="2"/>
  <c r="E562" i="2"/>
  <c r="D562" i="2"/>
  <c r="P561" i="2"/>
  <c r="R561" i="2" s="1"/>
  <c r="K561" i="2"/>
  <c r="M561" i="2" s="1"/>
  <c r="F561" i="2"/>
  <c r="H561" i="2" s="1"/>
  <c r="P560" i="2"/>
  <c r="R560" i="2" s="1"/>
  <c r="K560" i="2"/>
  <c r="M560" i="2" s="1"/>
  <c r="F560" i="2"/>
  <c r="H560" i="2" s="1"/>
  <c r="P559" i="2"/>
  <c r="R559" i="2" s="1"/>
  <c r="K559" i="2"/>
  <c r="F559" i="2"/>
  <c r="H559" i="2" s="1"/>
  <c r="Q558" i="2"/>
  <c r="O558" i="2"/>
  <c r="N558" i="2"/>
  <c r="L558" i="2"/>
  <c r="J558" i="2"/>
  <c r="I558" i="2"/>
  <c r="G558" i="2"/>
  <c r="E558" i="2"/>
  <c r="D558" i="2"/>
  <c r="P557" i="2"/>
  <c r="K557" i="2"/>
  <c r="F557" i="2"/>
  <c r="H557" i="2" s="1"/>
  <c r="H556" i="2" s="1"/>
  <c r="Q556" i="2"/>
  <c r="O556" i="2"/>
  <c r="N556" i="2"/>
  <c r="L556" i="2"/>
  <c r="J556" i="2"/>
  <c r="I556" i="2"/>
  <c r="G556" i="2"/>
  <c r="F556" i="2"/>
  <c r="E556" i="2"/>
  <c r="D556" i="2"/>
  <c r="P555" i="2"/>
  <c r="K555" i="2"/>
  <c r="F555" i="2"/>
  <c r="F554" i="2" s="1"/>
  <c r="Q554" i="2"/>
  <c r="O554" i="2"/>
  <c r="N554" i="2"/>
  <c r="L554" i="2"/>
  <c r="J554" i="2"/>
  <c r="I554" i="2"/>
  <c r="G554" i="2"/>
  <c r="E554" i="2"/>
  <c r="D554" i="2"/>
  <c r="P550" i="2"/>
  <c r="K550" i="2"/>
  <c r="F550" i="2"/>
  <c r="H550" i="2" s="1"/>
  <c r="H549" i="2" s="1"/>
  <c r="Q549" i="2"/>
  <c r="O549" i="2"/>
  <c r="N549" i="2"/>
  <c r="L549" i="2"/>
  <c r="J549" i="2"/>
  <c r="I549" i="2"/>
  <c r="G549" i="2"/>
  <c r="F549" i="2"/>
  <c r="E549" i="2"/>
  <c r="D549" i="2"/>
  <c r="P548" i="2"/>
  <c r="K548" i="2"/>
  <c r="F548" i="2"/>
  <c r="Q547" i="2"/>
  <c r="O547" i="2"/>
  <c r="N547" i="2"/>
  <c r="L547" i="2"/>
  <c r="J547" i="2"/>
  <c r="I547" i="2"/>
  <c r="G547" i="2"/>
  <c r="E547" i="2"/>
  <c r="D547" i="2"/>
  <c r="P546" i="2"/>
  <c r="R546" i="2" s="1"/>
  <c r="R545" i="2" s="1"/>
  <c r="K546" i="2"/>
  <c r="K545" i="2" s="1"/>
  <c r="D546" i="2"/>
  <c r="F546" i="2" s="1"/>
  <c r="Q545" i="2"/>
  <c r="O545" i="2"/>
  <c r="N545" i="2"/>
  <c r="L545" i="2"/>
  <c r="J545" i="2"/>
  <c r="I545" i="2"/>
  <c r="G545" i="2"/>
  <c r="E545" i="2"/>
  <c r="P544" i="2"/>
  <c r="K544" i="2"/>
  <c r="M544" i="2" s="1"/>
  <c r="M543" i="2" s="1"/>
  <c r="D544" i="2"/>
  <c r="Q543" i="2"/>
  <c r="O543" i="2"/>
  <c r="N543" i="2"/>
  <c r="L543" i="2"/>
  <c r="J543" i="2"/>
  <c r="I543" i="2"/>
  <c r="G543" i="2"/>
  <c r="E543" i="2"/>
  <c r="P542" i="2"/>
  <c r="R542" i="2" s="1"/>
  <c r="K542" i="2"/>
  <c r="M542" i="2" s="1"/>
  <c r="F542" i="2"/>
  <c r="H542" i="2" s="1"/>
  <c r="N541" i="2"/>
  <c r="I541" i="2"/>
  <c r="K541" i="2" s="1"/>
  <c r="M541" i="2" s="1"/>
  <c r="D541" i="2"/>
  <c r="D539" i="2" s="1"/>
  <c r="P540" i="2"/>
  <c r="K540" i="2"/>
  <c r="M540" i="2" s="1"/>
  <c r="F540" i="2"/>
  <c r="Q539" i="2"/>
  <c r="O539" i="2"/>
  <c r="L539" i="2"/>
  <c r="J539" i="2"/>
  <c r="G539" i="2"/>
  <c r="E539" i="2"/>
  <c r="P537" i="2"/>
  <c r="R537" i="2" s="1"/>
  <c r="R536" i="2" s="1"/>
  <c r="K537" i="2"/>
  <c r="F537" i="2"/>
  <c r="Q536" i="2"/>
  <c r="O536" i="2"/>
  <c r="N536" i="2"/>
  <c r="L536" i="2"/>
  <c r="J536" i="2"/>
  <c r="I536" i="2"/>
  <c r="G536" i="2"/>
  <c r="E536" i="2"/>
  <c r="D536" i="2"/>
  <c r="R535" i="2"/>
  <c r="M535" i="2"/>
  <c r="F535" i="2"/>
  <c r="H535" i="2" s="1"/>
  <c r="P534" i="2"/>
  <c r="R534" i="2" s="1"/>
  <c r="K534" i="2"/>
  <c r="M534" i="2" s="1"/>
  <c r="F534" i="2"/>
  <c r="H534" i="2" s="1"/>
  <c r="P533" i="2"/>
  <c r="K533" i="2"/>
  <c r="F533" i="2"/>
  <c r="H533" i="2" s="1"/>
  <c r="Q532" i="2"/>
  <c r="O532" i="2"/>
  <c r="N532" i="2"/>
  <c r="L532" i="2"/>
  <c r="J532" i="2"/>
  <c r="I532" i="2"/>
  <c r="G532" i="2"/>
  <c r="E532" i="2"/>
  <c r="D532" i="2"/>
  <c r="P530" i="2"/>
  <c r="R530" i="2" s="1"/>
  <c r="K530" i="2"/>
  <c r="M530" i="2" s="1"/>
  <c r="F530" i="2"/>
  <c r="H530" i="2" s="1"/>
  <c r="P529" i="2"/>
  <c r="K529" i="2"/>
  <c r="M529" i="2" s="1"/>
  <c r="F529" i="2"/>
  <c r="H529" i="2" s="1"/>
  <c r="Q528" i="2"/>
  <c r="O528" i="2"/>
  <c r="N528" i="2"/>
  <c r="L528" i="2"/>
  <c r="J528" i="2"/>
  <c r="I528" i="2"/>
  <c r="G528" i="2"/>
  <c r="E528" i="2"/>
  <c r="D528" i="2"/>
  <c r="P527" i="2"/>
  <c r="R527" i="2" s="1"/>
  <c r="R526" i="2" s="1"/>
  <c r="K527" i="2"/>
  <c r="K526" i="2" s="1"/>
  <c r="F527" i="2"/>
  <c r="Q526" i="2"/>
  <c r="O526" i="2"/>
  <c r="N526" i="2"/>
  <c r="L526" i="2"/>
  <c r="J526" i="2"/>
  <c r="I526" i="2"/>
  <c r="G526" i="2"/>
  <c r="E526" i="2"/>
  <c r="D526" i="2"/>
  <c r="P525" i="2"/>
  <c r="P524" i="2" s="1"/>
  <c r="K525" i="2"/>
  <c r="K524" i="2" s="1"/>
  <c r="F525" i="2"/>
  <c r="Q524" i="2"/>
  <c r="O524" i="2"/>
  <c r="N524" i="2"/>
  <c r="L524" i="2"/>
  <c r="J524" i="2"/>
  <c r="I524" i="2"/>
  <c r="G524" i="2"/>
  <c r="E524" i="2"/>
  <c r="D524" i="2"/>
  <c r="P523" i="2"/>
  <c r="R523" i="2" s="1"/>
  <c r="K523" i="2"/>
  <c r="F523" i="2"/>
  <c r="H523" i="2" s="1"/>
  <c r="P522" i="2"/>
  <c r="R522" i="2" s="1"/>
  <c r="K522" i="2"/>
  <c r="M522" i="2" s="1"/>
  <c r="F522" i="2"/>
  <c r="H522" i="2" s="1"/>
  <c r="H521" i="2" s="1"/>
  <c r="Q521" i="2"/>
  <c r="O521" i="2"/>
  <c r="N521" i="2"/>
  <c r="L521" i="2"/>
  <c r="J521" i="2"/>
  <c r="I521" i="2"/>
  <c r="G521" i="2"/>
  <c r="F521" i="2"/>
  <c r="E521" i="2"/>
  <c r="D521" i="2"/>
  <c r="P520" i="2"/>
  <c r="R520" i="2" s="1"/>
  <c r="K520" i="2"/>
  <c r="M520" i="2" s="1"/>
  <c r="F520" i="2"/>
  <c r="H520" i="2" s="1"/>
  <c r="P519" i="2"/>
  <c r="K519" i="2"/>
  <c r="M519" i="2" s="1"/>
  <c r="F519" i="2"/>
  <c r="H519" i="2" s="1"/>
  <c r="Q518" i="2"/>
  <c r="O518" i="2"/>
  <c r="N518" i="2"/>
  <c r="L518" i="2"/>
  <c r="J518" i="2"/>
  <c r="I518" i="2"/>
  <c r="G518" i="2"/>
  <c r="E518" i="2"/>
  <c r="D518" i="2"/>
  <c r="P517" i="2"/>
  <c r="R517" i="2" s="1"/>
  <c r="R516" i="2" s="1"/>
  <c r="K517" i="2"/>
  <c r="K516" i="2" s="1"/>
  <c r="F517" i="2"/>
  <c r="F516" i="2" s="1"/>
  <c r="Q516" i="2"/>
  <c r="O516" i="2"/>
  <c r="N516" i="2"/>
  <c r="L516" i="2"/>
  <c r="J516" i="2"/>
  <c r="I516" i="2"/>
  <c r="G516" i="2"/>
  <c r="E516" i="2"/>
  <c r="D516" i="2"/>
  <c r="P515" i="2"/>
  <c r="R515" i="2" s="1"/>
  <c r="R514" i="2" s="1"/>
  <c r="K515" i="2"/>
  <c r="M515" i="2" s="1"/>
  <c r="M514" i="2" s="1"/>
  <c r="F515" i="2"/>
  <c r="H515" i="2" s="1"/>
  <c r="H514" i="2" s="1"/>
  <c r="Q514" i="2"/>
  <c r="O514" i="2"/>
  <c r="N514" i="2"/>
  <c r="L514" i="2"/>
  <c r="J514" i="2"/>
  <c r="I514" i="2"/>
  <c r="G514" i="2"/>
  <c r="E514" i="2"/>
  <c r="D514" i="2"/>
  <c r="P513" i="2"/>
  <c r="R513" i="2" s="1"/>
  <c r="R512" i="2" s="1"/>
  <c r="K513" i="2"/>
  <c r="F513" i="2"/>
  <c r="Q512" i="2"/>
  <c r="O512" i="2"/>
  <c r="N512" i="2"/>
  <c r="L512" i="2"/>
  <c r="J512" i="2"/>
  <c r="I512" i="2"/>
  <c r="G512" i="2"/>
  <c r="E512" i="2"/>
  <c r="D512" i="2"/>
  <c r="P511" i="2"/>
  <c r="R511" i="2" s="1"/>
  <c r="R510" i="2" s="1"/>
  <c r="K511" i="2"/>
  <c r="M511" i="2" s="1"/>
  <c r="M510" i="2" s="1"/>
  <c r="F511" i="2"/>
  <c r="Q510" i="2"/>
  <c r="P510" i="2"/>
  <c r="O510" i="2"/>
  <c r="N510" i="2"/>
  <c r="L510" i="2"/>
  <c r="J510" i="2"/>
  <c r="I510" i="2"/>
  <c r="G510" i="2"/>
  <c r="E510" i="2"/>
  <c r="D510" i="2"/>
  <c r="P509" i="2"/>
  <c r="R509" i="2" s="1"/>
  <c r="R508" i="2" s="1"/>
  <c r="K509" i="2"/>
  <c r="F509" i="2"/>
  <c r="H509" i="2" s="1"/>
  <c r="H508" i="2" s="1"/>
  <c r="Q508" i="2"/>
  <c r="O508" i="2"/>
  <c r="N508" i="2"/>
  <c r="L508" i="2"/>
  <c r="J508" i="2"/>
  <c r="I508" i="2"/>
  <c r="G508" i="2"/>
  <c r="E508" i="2"/>
  <c r="D508" i="2"/>
  <c r="P507" i="2"/>
  <c r="K507" i="2"/>
  <c r="F507" i="2"/>
  <c r="H507" i="2" s="1"/>
  <c r="H506" i="2" s="1"/>
  <c r="Q506" i="2"/>
  <c r="O506" i="2"/>
  <c r="N506" i="2"/>
  <c r="L506" i="2"/>
  <c r="J506" i="2"/>
  <c r="I506" i="2"/>
  <c r="G506" i="2"/>
  <c r="F506" i="2"/>
  <c r="E506" i="2"/>
  <c r="D506" i="2"/>
  <c r="P505" i="2"/>
  <c r="K505" i="2"/>
  <c r="M505" i="2" s="1"/>
  <c r="M504" i="2" s="1"/>
  <c r="F505" i="2"/>
  <c r="Q504" i="2"/>
  <c r="O504" i="2"/>
  <c r="N504" i="2"/>
  <c r="L504" i="2"/>
  <c r="J504" i="2"/>
  <c r="I504" i="2"/>
  <c r="G504" i="2"/>
  <c r="E504" i="2"/>
  <c r="D504" i="2"/>
  <c r="P503" i="2"/>
  <c r="R503" i="2" s="1"/>
  <c r="R502" i="2" s="1"/>
  <c r="K503" i="2"/>
  <c r="K502" i="2" s="1"/>
  <c r="F503" i="2"/>
  <c r="F502" i="2" s="1"/>
  <c r="Q502" i="2"/>
  <c r="P502" i="2"/>
  <c r="O502" i="2"/>
  <c r="N502" i="2"/>
  <c r="L502" i="2"/>
  <c r="J502" i="2"/>
  <c r="I502" i="2"/>
  <c r="G502" i="2"/>
  <c r="E502" i="2"/>
  <c r="D502" i="2"/>
  <c r="P501" i="2"/>
  <c r="R501" i="2" s="1"/>
  <c r="K501" i="2"/>
  <c r="M501" i="2" s="1"/>
  <c r="F501" i="2"/>
  <c r="H501" i="2" s="1"/>
  <c r="P500" i="2"/>
  <c r="R500" i="2" s="1"/>
  <c r="K500" i="2"/>
  <c r="M500" i="2" s="1"/>
  <c r="F500" i="2"/>
  <c r="P499" i="2"/>
  <c r="K499" i="2"/>
  <c r="F499" i="2"/>
  <c r="H499" i="2" s="1"/>
  <c r="Q498" i="2"/>
  <c r="O498" i="2"/>
  <c r="N498" i="2"/>
  <c r="L498" i="2"/>
  <c r="J498" i="2"/>
  <c r="I498" i="2"/>
  <c r="G498" i="2"/>
  <c r="E498" i="2"/>
  <c r="D498" i="2"/>
  <c r="P495" i="2"/>
  <c r="R495" i="2" s="1"/>
  <c r="K495" i="2"/>
  <c r="M495" i="2" s="1"/>
  <c r="F495" i="2"/>
  <c r="H495" i="2" s="1"/>
  <c r="P494" i="2"/>
  <c r="P493" i="2" s="1"/>
  <c r="P492" i="2" s="1"/>
  <c r="P491" i="2" s="1"/>
  <c r="K494" i="2"/>
  <c r="M494" i="2" s="1"/>
  <c r="F494" i="2"/>
  <c r="H494" i="2" s="1"/>
  <c r="Q493" i="2"/>
  <c r="Q492" i="2" s="1"/>
  <c r="Q491" i="2" s="1"/>
  <c r="O493" i="2"/>
  <c r="N493" i="2"/>
  <c r="N492" i="2" s="1"/>
  <c r="N491" i="2" s="1"/>
  <c r="L493" i="2"/>
  <c r="L492" i="2" s="1"/>
  <c r="L491" i="2" s="1"/>
  <c r="J493" i="2"/>
  <c r="J492" i="2" s="1"/>
  <c r="J491" i="2" s="1"/>
  <c r="I493" i="2"/>
  <c r="I492" i="2" s="1"/>
  <c r="I491" i="2" s="1"/>
  <c r="G493" i="2"/>
  <c r="E493" i="2"/>
  <c r="E492" i="2" s="1"/>
  <c r="E491" i="2" s="1"/>
  <c r="D493" i="2"/>
  <c r="D492" i="2" s="1"/>
  <c r="D491" i="2" s="1"/>
  <c r="O492" i="2"/>
  <c r="O491" i="2" s="1"/>
  <c r="G492" i="2"/>
  <c r="G491" i="2" s="1"/>
  <c r="P489" i="2"/>
  <c r="P488" i="2" s="1"/>
  <c r="P487" i="2" s="1"/>
  <c r="P486" i="2" s="1"/>
  <c r="K489" i="2"/>
  <c r="M489" i="2" s="1"/>
  <c r="F489" i="2"/>
  <c r="Q488" i="2"/>
  <c r="Q487" i="2" s="1"/>
  <c r="Q486" i="2" s="1"/>
  <c r="O488" i="2"/>
  <c r="N488" i="2"/>
  <c r="N487" i="2" s="1"/>
  <c r="N486" i="2" s="1"/>
  <c r="M488" i="2"/>
  <c r="M487" i="2" s="1"/>
  <c r="M486" i="2" s="1"/>
  <c r="L488" i="2"/>
  <c r="L487" i="2" s="1"/>
  <c r="L486" i="2" s="1"/>
  <c r="J488" i="2"/>
  <c r="J487" i="2" s="1"/>
  <c r="J486" i="2" s="1"/>
  <c r="I488" i="2"/>
  <c r="I487" i="2" s="1"/>
  <c r="I486" i="2" s="1"/>
  <c r="G488" i="2"/>
  <c r="G487" i="2" s="1"/>
  <c r="G486" i="2" s="1"/>
  <c r="E488" i="2"/>
  <c r="E487" i="2" s="1"/>
  <c r="E486" i="2" s="1"/>
  <c r="D488" i="2"/>
  <c r="D487" i="2" s="1"/>
  <c r="D486" i="2" s="1"/>
  <c r="O487" i="2"/>
  <c r="O486" i="2" s="1"/>
  <c r="R485" i="2"/>
  <c r="R484" i="2" s="1"/>
  <c r="M485" i="2"/>
  <c r="M484" i="2" s="1"/>
  <c r="F485" i="2"/>
  <c r="Q484" i="2"/>
  <c r="O484" i="2"/>
  <c r="N484" i="2"/>
  <c r="L484" i="2"/>
  <c r="J484" i="2"/>
  <c r="I484" i="2"/>
  <c r="G484" i="2"/>
  <c r="E484" i="2"/>
  <c r="D484" i="2"/>
  <c r="P483" i="2"/>
  <c r="P482" i="2" s="1"/>
  <c r="P481" i="2" s="1"/>
  <c r="K483" i="2"/>
  <c r="K482" i="2" s="1"/>
  <c r="K481" i="2" s="1"/>
  <c r="F483" i="2"/>
  <c r="F482" i="2" s="1"/>
  <c r="Q482" i="2"/>
  <c r="O482" i="2"/>
  <c r="N482" i="2"/>
  <c r="N481" i="2" s="1"/>
  <c r="L482" i="2"/>
  <c r="J482" i="2"/>
  <c r="I482" i="2"/>
  <c r="G482" i="2"/>
  <c r="G481" i="2" s="1"/>
  <c r="E482" i="2"/>
  <c r="D482" i="2"/>
  <c r="P480" i="2"/>
  <c r="R480" i="2" s="1"/>
  <c r="R479" i="2" s="1"/>
  <c r="K480" i="2"/>
  <c r="F480" i="2"/>
  <c r="Q479" i="2"/>
  <c r="O479" i="2"/>
  <c r="N479" i="2"/>
  <c r="L479" i="2"/>
  <c r="J479" i="2"/>
  <c r="I479" i="2"/>
  <c r="G479" i="2"/>
  <c r="E479" i="2"/>
  <c r="D479" i="2"/>
  <c r="R478" i="2"/>
  <c r="K478" i="2"/>
  <c r="M478" i="2" s="1"/>
  <c r="F478" i="2"/>
  <c r="H478" i="2" s="1"/>
  <c r="R477" i="2"/>
  <c r="K477" i="2"/>
  <c r="M477" i="2" s="1"/>
  <c r="F477" i="2"/>
  <c r="Q476" i="2"/>
  <c r="O476" i="2"/>
  <c r="N476" i="2"/>
  <c r="L476" i="2"/>
  <c r="J476" i="2"/>
  <c r="I476" i="2"/>
  <c r="G476" i="2"/>
  <c r="E476" i="2"/>
  <c r="D476" i="2"/>
  <c r="P475" i="2"/>
  <c r="K475" i="2"/>
  <c r="F475" i="2"/>
  <c r="Q474" i="2"/>
  <c r="O474" i="2"/>
  <c r="N474" i="2"/>
  <c r="L474" i="2"/>
  <c r="J474" i="2"/>
  <c r="I474" i="2"/>
  <c r="G474" i="2"/>
  <c r="E474" i="2"/>
  <c r="D474" i="2"/>
  <c r="P473" i="2"/>
  <c r="K473" i="2"/>
  <c r="F473" i="2"/>
  <c r="H473" i="2" s="1"/>
  <c r="H472" i="2" s="1"/>
  <c r="Q472" i="2"/>
  <c r="O472" i="2"/>
  <c r="N472" i="2"/>
  <c r="L472" i="2"/>
  <c r="J472" i="2"/>
  <c r="I472" i="2"/>
  <c r="G472" i="2"/>
  <c r="F472" i="2"/>
  <c r="E472" i="2"/>
  <c r="D472" i="2"/>
  <c r="P471" i="2"/>
  <c r="K471" i="2"/>
  <c r="F471" i="2"/>
  <c r="F470" i="2" s="1"/>
  <c r="Q470" i="2"/>
  <c r="O470" i="2"/>
  <c r="N470" i="2"/>
  <c r="L470" i="2"/>
  <c r="J470" i="2"/>
  <c r="I470" i="2"/>
  <c r="G470" i="2"/>
  <c r="E470" i="2"/>
  <c r="D470" i="2"/>
  <c r="R468" i="2"/>
  <c r="R467" i="2" s="1"/>
  <c r="K468" i="2"/>
  <c r="M468" i="2" s="1"/>
  <c r="M467" i="2" s="1"/>
  <c r="F468" i="2"/>
  <c r="F467" i="2" s="1"/>
  <c r="Q467" i="2"/>
  <c r="O467" i="2"/>
  <c r="N467" i="2"/>
  <c r="L467" i="2"/>
  <c r="J467" i="2"/>
  <c r="I467" i="2"/>
  <c r="G467" i="2"/>
  <c r="E467" i="2"/>
  <c r="D467" i="2"/>
  <c r="R466" i="2"/>
  <c r="R465" i="2" s="1"/>
  <c r="K466" i="2"/>
  <c r="F466" i="2"/>
  <c r="H466" i="2" s="1"/>
  <c r="H465" i="2" s="1"/>
  <c r="Q465" i="2"/>
  <c r="O465" i="2"/>
  <c r="N465" i="2"/>
  <c r="L465" i="2"/>
  <c r="J465" i="2"/>
  <c r="I465" i="2"/>
  <c r="G465" i="2"/>
  <c r="E465" i="2"/>
  <c r="D465" i="2"/>
  <c r="P464" i="2"/>
  <c r="R464" i="2" s="1"/>
  <c r="R463" i="2" s="1"/>
  <c r="K464" i="2"/>
  <c r="M464" i="2" s="1"/>
  <c r="M463" i="2" s="1"/>
  <c r="F464" i="2"/>
  <c r="Q463" i="2"/>
  <c r="O463" i="2"/>
  <c r="N463" i="2"/>
  <c r="L463" i="2"/>
  <c r="J463" i="2"/>
  <c r="I463" i="2"/>
  <c r="G463" i="2"/>
  <c r="E463" i="2"/>
  <c r="D463" i="2"/>
  <c r="P462" i="2"/>
  <c r="R462" i="2" s="1"/>
  <c r="R461" i="2" s="1"/>
  <c r="K462" i="2"/>
  <c r="K461" i="2" s="1"/>
  <c r="F462" i="2"/>
  <c r="Q461" i="2"/>
  <c r="O461" i="2"/>
  <c r="N461" i="2"/>
  <c r="L461" i="2"/>
  <c r="J461" i="2"/>
  <c r="I461" i="2"/>
  <c r="G461" i="2"/>
  <c r="E461" i="2"/>
  <c r="D461" i="2"/>
  <c r="P460" i="2"/>
  <c r="K460" i="2"/>
  <c r="K459" i="2" s="1"/>
  <c r="F460" i="2"/>
  <c r="Q459" i="2"/>
  <c r="O459" i="2"/>
  <c r="N459" i="2"/>
  <c r="L459" i="2"/>
  <c r="J459" i="2"/>
  <c r="I459" i="2"/>
  <c r="G459" i="2"/>
  <c r="E459" i="2"/>
  <c r="D459" i="2"/>
  <c r="R456" i="2"/>
  <c r="R455" i="2" s="1"/>
  <c r="K456" i="2"/>
  <c r="F456" i="2"/>
  <c r="H456" i="2" s="1"/>
  <c r="Q455" i="2"/>
  <c r="O455" i="2"/>
  <c r="N455" i="2"/>
  <c r="L455" i="2"/>
  <c r="J455" i="2"/>
  <c r="I455" i="2"/>
  <c r="H455" i="2"/>
  <c r="G455" i="2"/>
  <c r="E455" i="2"/>
  <c r="D455" i="2"/>
  <c r="R454" i="2"/>
  <c r="R453" i="2" s="1"/>
  <c r="K454" i="2"/>
  <c r="M454" i="2" s="1"/>
  <c r="M453" i="2" s="1"/>
  <c r="F454" i="2"/>
  <c r="Q453" i="2"/>
  <c r="O453" i="2"/>
  <c r="N453" i="2"/>
  <c r="L453" i="2"/>
  <c r="K453" i="2"/>
  <c r="J453" i="2"/>
  <c r="I453" i="2"/>
  <c r="G453" i="2"/>
  <c r="E453" i="2"/>
  <c r="D453" i="2"/>
  <c r="P452" i="2"/>
  <c r="K452" i="2"/>
  <c r="K451" i="2" s="1"/>
  <c r="F452" i="2"/>
  <c r="Q451" i="2"/>
  <c r="O451" i="2"/>
  <c r="N451" i="2"/>
  <c r="L451" i="2"/>
  <c r="J451" i="2"/>
  <c r="I451" i="2"/>
  <c r="G451" i="2"/>
  <c r="E451" i="2"/>
  <c r="D451" i="2"/>
  <c r="R450" i="2"/>
  <c r="K450" i="2"/>
  <c r="F450" i="2"/>
  <c r="R449" i="2"/>
  <c r="Q449" i="2"/>
  <c r="O449" i="2"/>
  <c r="N449" i="2"/>
  <c r="L449" i="2"/>
  <c r="J449" i="2"/>
  <c r="I449" i="2"/>
  <c r="G449" i="2"/>
  <c r="E449" i="2"/>
  <c r="D449" i="2"/>
  <c r="P445" i="2"/>
  <c r="R445" i="2" s="1"/>
  <c r="R444" i="2" s="1"/>
  <c r="R443" i="2" s="1"/>
  <c r="R442" i="2" s="1"/>
  <c r="K445" i="2"/>
  <c r="M445" i="2" s="1"/>
  <c r="M444" i="2" s="1"/>
  <c r="M443" i="2" s="1"/>
  <c r="M442" i="2" s="1"/>
  <c r="F445" i="2"/>
  <c r="F444" i="2" s="1"/>
  <c r="F443" i="2" s="1"/>
  <c r="F442" i="2" s="1"/>
  <c r="Q444" i="2"/>
  <c r="Q443" i="2" s="1"/>
  <c r="Q442" i="2" s="1"/>
  <c r="O444" i="2"/>
  <c r="O443" i="2" s="1"/>
  <c r="O442" i="2" s="1"/>
  <c r="N444" i="2"/>
  <c r="N443" i="2" s="1"/>
  <c r="N442" i="2" s="1"/>
  <c r="L444" i="2"/>
  <c r="L443" i="2" s="1"/>
  <c r="L442" i="2" s="1"/>
  <c r="J444" i="2"/>
  <c r="J443" i="2" s="1"/>
  <c r="J442" i="2" s="1"/>
  <c r="I444" i="2"/>
  <c r="I443" i="2" s="1"/>
  <c r="I442" i="2" s="1"/>
  <c r="G444" i="2"/>
  <c r="G443" i="2" s="1"/>
  <c r="G442" i="2" s="1"/>
  <c r="E444" i="2"/>
  <c r="E443" i="2" s="1"/>
  <c r="E442" i="2" s="1"/>
  <c r="D444" i="2"/>
  <c r="D443" i="2" s="1"/>
  <c r="D442" i="2" s="1"/>
  <c r="P441" i="2"/>
  <c r="R441" i="2" s="1"/>
  <c r="R440" i="2" s="1"/>
  <c r="R439" i="2" s="1"/>
  <c r="R438" i="2" s="1"/>
  <c r="K441" i="2"/>
  <c r="F441" i="2"/>
  <c r="Q440" i="2"/>
  <c r="Q439" i="2" s="1"/>
  <c r="Q438" i="2" s="1"/>
  <c r="P440" i="2"/>
  <c r="P439" i="2" s="1"/>
  <c r="P438" i="2" s="1"/>
  <c r="O440" i="2"/>
  <c r="O439" i="2" s="1"/>
  <c r="O438" i="2" s="1"/>
  <c r="N440" i="2"/>
  <c r="N439" i="2" s="1"/>
  <c r="N438" i="2" s="1"/>
  <c r="L440" i="2"/>
  <c r="L439" i="2" s="1"/>
  <c r="L438" i="2" s="1"/>
  <c r="J440" i="2"/>
  <c r="J439" i="2" s="1"/>
  <c r="J438" i="2" s="1"/>
  <c r="I440" i="2"/>
  <c r="I439" i="2" s="1"/>
  <c r="I438" i="2" s="1"/>
  <c r="G440" i="2"/>
  <c r="G439" i="2" s="1"/>
  <c r="G438" i="2" s="1"/>
  <c r="E440" i="2"/>
  <c r="E439" i="2" s="1"/>
  <c r="E438" i="2" s="1"/>
  <c r="D440" i="2"/>
  <c r="D439" i="2" s="1"/>
  <c r="D438" i="2" s="1"/>
  <c r="P437" i="2"/>
  <c r="K437" i="2"/>
  <c r="M437" i="2" s="1"/>
  <c r="M436" i="2" s="1"/>
  <c r="F437" i="2"/>
  <c r="F436" i="2" s="1"/>
  <c r="Q436" i="2"/>
  <c r="O436" i="2"/>
  <c r="N436" i="2"/>
  <c r="L436" i="2"/>
  <c r="J436" i="2"/>
  <c r="I436" i="2"/>
  <c r="G436" i="2"/>
  <c r="E436" i="2"/>
  <c r="D436" i="2"/>
  <c r="P435" i="2"/>
  <c r="P434" i="2" s="1"/>
  <c r="K435" i="2"/>
  <c r="K434" i="2" s="1"/>
  <c r="F435" i="2"/>
  <c r="F434" i="2" s="1"/>
  <c r="Q434" i="2"/>
  <c r="Q433" i="2" s="1"/>
  <c r="Q432" i="2" s="1"/>
  <c r="O434" i="2"/>
  <c r="N434" i="2"/>
  <c r="N433" i="2" s="1"/>
  <c r="N432" i="2" s="1"/>
  <c r="L434" i="2"/>
  <c r="J434" i="2"/>
  <c r="I434" i="2"/>
  <c r="G434" i="2"/>
  <c r="G433" i="2" s="1"/>
  <c r="G432" i="2" s="1"/>
  <c r="E434" i="2"/>
  <c r="D434" i="2"/>
  <c r="G431" i="2"/>
  <c r="H429" i="2"/>
  <c r="H428" i="2" s="1"/>
  <c r="G429" i="2"/>
  <c r="G428" i="2" s="1"/>
  <c r="P427" i="2"/>
  <c r="R427" i="2" s="1"/>
  <c r="R426" i="2" s="1"/>
  <c r="K427" i="2"/>
  <c r="F427" i="2"/>
  <c r="Q426" i="2"/>
  <c r="O426" i="2"/>
  <c r="N426" i="2"/>
  <c r="L426" i="2"/>
  <c r="J426" i="2"/>
  <c r="I426" i="2"/>
  <c r="E426" i="2"/>
  <c r="D426" i="2"/>
  <c r="P425" i="2"/>
  <c r="R425" i="2" s="1"/>
  <c r="K425" i="2"/>
  <c r="F425" i="2"/>
  <c r="H425" i="2" s="1"/>
  <c r="P424" i="2"/>
  <c r="K424" i="2"/>
  <c r="M424" i="2" s="1"/>
  <c r="F424" i="2"/>
  <c r="H424" i="2" s="1"/>
  <c r="Q423" i="2"/>
  <c r="O423" i="2"/>
  <c r="N423" i="2"/>
  <c r="L423" i="2"/>
  <c r="J423" i="2"/>
  <c r="I423" i="2"/>
  <c r="G423" i="2"/>
  <c r="E423" i="2"/>
  <c r="D423" i="2"/>
  <c r="D422" i="2" s="1"/>
  <c r="D421" i="2" s="1"/>
  <c r="P419" i="2"/>
  <c r="K419" i="2"/>
  <c r="F419" i="2"/>
  <c r="H419" i="2" s="1"/>
  <c r="H418" i="2" s="1"/>
  <c r="Q418" i="2"/>
  <c r="O418" i="2"/>
  <c r="N418" i="2"/>
  <c r="L418" i="2"/>
  <c r="J418" i="2"/>
  <c r="I418" i="2"/>
  <c r="G418" i="2"/>
  <c r="F418" i="2"/>
  <c r="E418" i="2"/>
  <c r="D418" i="2"/>
  <c r="P417" i="2"/>
  <c r="R417" i="2" s="1"/>
  <c r="R416" i="2" s="1"/>
  <c r="K417" i="2"/>
  <c r="G417" i="2"/>
  <c r="G416" i="2" s="1"/>
  <c r="D417" i="2"/>
  <c r="F417" i="2" s="1"/>
  <c r="Q416" i="2"/>
  <c r="O416" i="2"/>
  <c r="N416" i="2"/>
  <c r="L416" i="2"/>
  <c r="J416" i="2"/>
  <c r="I416" i="2"/>
  <c r="E416" i="2"/>
  <c r="D416" i="2"/>
  <c r="N415" i="2"/>
  <c r="P415" i="2" s="1"/>
  <c r="R415" i="2" s="1"/>
  <c r="R414" i="2" s="1"/>
  <c r="I415" i="2"/>
  <c r="I414" i="2" s="1"/>
  <c r="D415" i="2"/>
  <c r="F415" i="2" s="1"/>
  <c r="Q414" i="2"/>
  <c r="O414" i="2"/>
  <c r="L414" i="2"/>
  <c r="J414" i="2"/>
  <c r="G414" i="2"/>
  <c r="E414" i="2"/>
  <c r="R413" i="2"/>
  <c r="M413" i="2"/>
  <c r="F413" i="2"/>
  <c r="H413" i="2" s="1"/>
  <c r="P412" i="2"/>
  <c r="K412" i="2"/>
  <c r="M412" i="2" s="1"/>
  <c r="F412" i="2"/>
  <c r="H412" i="2" s="1"/>
  <c r="P411" i="2"/>
  <c r="R411" i="2" s="1"/>
  <c r="K411" i="2"/>
  <c r="F411" i="2"/>
  <c r="H411" i="2" s="1"/>
  <c r="Q410" i="2"/>
  <c r="O410" i="2"/>
  <c r="N410" i="2"/>
  <c r="L410" i="2"/>
  <c r="J410" i="2"/>
  <c r="I410" i="2"/>
  <c r="G410" i="2"/>
  <c r="E410" i="2"/>
  <c r="D410" i="2"/>
  <c r="M407" i="2"/>
  <c r="M406" i="2" s="1"/>
  <c r="H407" i="2"/>
  <c r="H406" i="2" s="1"/>
  <c r="L406" i="2"/>
  <c r="K406" i="2"/>
  <c r="J406" i="2"/>
  <c r="I406" i="2"/>
  <c r="G406" i="2"/>
  <c r="R405" i="2"/>
  <c r="R404" i="2" s="1"/>
  <c r="K405" i="2"/>
  <c r="M405" i="2" s="1"/>
  <c r="M404" i="2" s="1"/>
  <c r="H405" i="2"/>
  <c r="H404" i="2" s="1"/>
  <c r="Q404" i="2"/>
  <c r="P404" i="2"/>
  <c r="O404" i="2"/>
  <c r="N404" i="2"/>
  <c r="L404" i="2"/>
  <c r="J404" i="2"/>
  <c r="I404" i="2"/>
  <c r="G404" i="2"/>
  <c r="E404" i="2"/>
  <c r="D404" i="2"/>
  <c r="R403" i="2"/>
  <c r="R402" i="2" s="1"/>
  <c r="K403" i="2"/>
  <c r="M403" i="2" s="1"/>
  <c r="M402" i="2" s="1"/>
  <c r="Q402" i="2"/>
  <c r="P402" i="2"/>
  <c r="O402" i="2"/>
  <c r="N402" i="2"/>
  <c r="L402" i="2"/>
  <c r="J402" i="2"/>
  <c r="I402" i="2"/>
  <c r="G402" i="2"/>
  <c r="E402" i="2"/>
  <c r="D402" i="2"/>
  <c r="P400" i="2"/>
  <c r="R400" i="2" s="1"/>
  <c r="R399" i="2" s="1"/>
  <c r="K400" i="2"/>
  <c r="F400" i="2"/>
  <c r="F399" i="2" s="1"/>
  <c r="Q399" i="2"/>
  <c r="O399" i="2"/>
  <c r="N399" i="2"/>
  <c r="L399" i="2"/>
  <c r="J399" i="2"/>
  <c r="I399" i="2"/>
  <c r="G399" i="2"/>
  <c r="E399" i="2"/>
  <c r="D399" i="2"/>
  <c r="P398" i="2"/>
  <c r="R398" i="2" s="1"/>
  <c r="K398" i="2"/>
  <c r="M398" i="2" s="1"/>
  <c r="F398" i="2"/>
  <c r="H398" i="2" s="1"/>
  <c r="P397" i="2"/>
  <c r="K397" i="2"/>
  <c r="M397" i="2" s="1"/>
  <c r="F397" i="2"/>
  <c r="P396" i="2"/>
  <c r="R396" i="2" s="1"/>
  <c r="K396" i="2"/>
  <c r="M396" i="2" s="1"/>
  <c r="G396" i="2"/>
  <c r="F396" i="2"/>
  <c r="H395" i="2"/>
  <c r="Q394" i="2"/>
  <c r="O394" i="2"/>
  <c r="O393" i="2" s="1"/>
  <c r="N394" i="2"/>
  <c r="N393" i="2" s="1"/>
  <c r="L394" i="2"/>
  <c r="J394" i="2"/>
  <c r="I394" i="2"/>
  <c r="I393" i="2" s="1"/>
  <c r="E394" i="2"/>
  <c r="D394" i="2"/>
  <c r="H392" i="2"/>
  <c r="H390" i="2" s="1"/>
  <c r="H389" i="2" s="1"/>
  <c r="G390" i="2"/>
  <c r="G389" i="2" s="1"/>
  <c r="H388" i="2"/>
  <c r="H386" i="2" s="1"/>
  <c r="H385" i="2" s="1"/>
  <c r="G386" i="2"/>
  <c r="G385" i="2" s="1"/>
  <c r="H384" i="2"/>
  <c r="H382" i="2" s="1"/>
  <c r="H381" i="2" s="1"/>
  <c r="G382" i="2"/>
  <c r="G381" i="2" s="1"/>
  <c r="R380" i="2"/>
  <c r="R379" i="2" s="1"/>
  <c r="M380" i="2"/>
  <c r="M379" i="2" s="1"/>
  <c r="F380" i="2"/>
  <c r="Q379" i="2"/>
  <c r="O379" i="2"/>
  <c r="N379" i="2"/>
  <c r="L379" i="2"/>
  <c r="J379" i="2"/>
  <c r="I379" i="2"/>
  <c r="G379" i="2"/>
  <c r="E379" i="2"/>
  <c r="D379" i="2"/>
  <c r="H378" i="2"/>
  <c r="H377" i="2" s="1"/>
  <c r="G377" i="2"/>
  <c r="H376" i="2"/>
  <c r="H375" i="2" s="1"/>
  <c r="G375" i="2"/>
  <c r="H374" i="2"/>
  <c r="P373" i="2"/>
  <c r="K373" i="2"/>
  <c r="F373" i="2"/>
  <c r="Q372" i="2"/>
  <c r="O372" i="2"/>
  <c r="N372" i="2"/>
  <c r="L372" i="2"/>
  <c r="J372" i="2"/>
  <c r="I372" i="2"/>
  <c r="G372" i="2"/>
  <c r="E372" i="2"/>
  <c r="D372" i="2"/>
  <c r="R368" i="2"/>
  <c r="K368" i="2"/>
  <c r="M368" i="2" s="1"/>
  <c r="M367" i="2" s="1"/>
  <c r="M366" i="2" s="1"/>
  <c r="F368" i="2"/>
  <c r="F367" i="2" s="1"/>
  <c r="F366" i="2" s="1"/>
  <c r="R367" i="2"/>
  <c r="R366" i="2" s="1"/>
  <c r="Q367" i="2"/>
  <c r="O367" i="2"/>
  <c r="O366" i="2" s="1"/>
  <c r="N367" i="2"/>
  <c r="L367" i="2"/>
  <c r="L366" i="2" s="1"/>
  <c r="K367" i="2"/>
  <c r="K366" i="2" s="1"/>
  <c r="J367" i="2"/>
  <c r="J366" i="2" s="1"/>
  <c r="I367" i="2"/>
  <c r="I366" i="2" s="1"/>
  <c r="G367" i="2"/>
  <c r="G366" i="2" s="1"/>
  <c r="E367" i="2"/>
  <c r="E366" i="2" s="1"/>
  <c r="D367" i="2"/>
  <c r="D366" i="2" s="1"/>
  <c r="P365" i="2"/>
  <c r="R365" i="2" s="1"/>
  <c r="K365" i="2"/>
  <c r="F365" i="2"/>
  <c r="H365" i="2" s="1"/>
  <c r="P364" i="2"/>
  <c r="K364" i="2"/>
  <c r="M364" i="2" s="1"/>
  <c r="F364" i="2"/>
  <c r="Q363" i="2"/>
  <c r="O363" i="2"/>
  <c r="N363" i="2"/>
  <c r="L363" i="2"/>
  <c r="L362" i="2" s="1"/>
  <c r="J363" i="2"/>
  <c r="I363" i="2"/>
  <c r="G363" i="2"/>
  <c r="E363" i="2"/>
  <c r="D363" i="2"/>
  <c r="P361" i="2"/>
  <c r="K361" i="2"/>
  <c r="D361" i="2"/>
  <c r="F361" i="2" s="1"/>
  <c r="Q360" i="2"/>
  <c r="O360" i="2"/>
  <c r="N360" i="2"/>
  <c r="L360" i="2"/>
  <c r="J360" i="2"/>
  <c r="I360" i="2"/>
  <c r="G360" i="2"/>
  <c r="E360" i="2"/>
  <c r="R359" i="2"/>
  <c r="M359" i="2"/>
  <c r="F359" i="2"/>
  <c r="H359" i="2" s="1"/>
  <c r="P358" i="2"/>
  <c r="R358" i="2" s="1"/>
  <c r="K358" i="2"/>
  <c r="M358" i="2" s="1"/>
  <c r="F358" i="2"/>
  <c r="H358" i="2" s="1"/>
  <c r="P357" i="2"/>
  <c r="K357" i="2"/>
  <c r="M357" i="2" s="1"/>
  <c r="F357" i="2"/>
  <c r="Q356" i="2"/>
  <c r="O356" i="2"/>
  <c r="N356" i="2"/>
  <c r="L356" i="2"/>
  <c r="J356" i="2"/>
  <c r="I356" i="2"/>
  <c r="G356" i="2"/>
  <c r="E356" i="2"/>
  <c r="D356" i="2"/>
  <c r="P353" i="2"/>
  <c r="K353" i="2"/>
  <c r="M353" i="2" s="1"/>
  <c r="M352" i="2" s="1"/>
  <c r="M351" i="2" s="1"/>
  <c r="M350" i="2" s="1"/>
  <c r="F353" i="2"/>
  <c r="Q352" i="2"/>
  <c r="Q351" i="2" s="1"/>
  <c r="Q350" i="2" s="1"/>
  <c r="O352" i="2"/>
  <c r="O351" i="2" s="1"/>
  <c r="O350" i="2" s="1"/>
  <c r="N352" i="2"/>
  <c r="N351" i="2" s="1"/>
  <c r="N350" i="2" s="1"/>
  <c r="L352" i="2"/>
  <c r="L351" i="2" s="1"/>
  <c r="J352" i="2"/>
  <c r="J351" i="2" s="1"/>
  <c r="J350" i="2" s="1"/>
  <c r="I352" i="2"/>
  <c r="I351" i="2" s="1"/>
  <c r="I350" i="2" s="1"/>
  <c r="G352" i="2"/>
  <c r="G351" i="2" s="1"/>
  <c r="G350" i="2" s="1"/>
  <c r="E352" i="2"/>
  <c r="E351" i="2" s="1"/>
  <c r="E350" i="2" s="1"/>
  <c r="D352" i="2"/>
  <c r="D351" i="2" s="1"/>
  <c r="D350" i="2" s="1"/>
  <c r="L350" i="2"/>
  <c r="R349" i="2"/>
  <c r="R348" i="2" s="1"/>
  <c r="K349" i="2"/>
  <c r="F349" i="2"/>
  <c r="Q348" i="2"/>
  <c r="O348" i="2"/>
  <c r="N348" i="2"/>
  <c r="L348" i="2"/>
  <c r="J348" i="2"/>
  <c r="I348" i="2"/>
  <c r="G348" i="2"/>
  <c r="E348" i="2"/>
  <c r="D348" i="2"/>
  <c r="R347" i="2"/>
  <c r="R346" i="2" s="1"/>
  <c r="K347" i="2"/>
  <c r="M347" i="2" s="1"/>
  <c r="M346" i="2" s="1"/>
  <c r="F347" i="2"/>
  <c r="H347" i="2" s="1"/>
  <c r="H346" i="2" s="1"/>
  <c r="Q346" i="2"/>
  <c r="O346" i="2"/>
  <c r="N346" i="2"/>
  <c r="L346" i="2"/>
  <c r="J346" i="2"/>
  <c r="I346" i="2"/>
  <c r="G346" i="2"/>
  <c r="E346" i="2"/>
  <c r="D346" i="2"/>
  <c r="R344" i="2"/>
  <c r="R343" i="2" s="1"/>
  <c r="M344" i="2"/>
  <c r="M343" i="2" s="1"/>
  <c r="F344" i="2"/>
  <c r="Q343" i="2"/>
  <c r="O343" i="2"/>
  <c r="N343" i="2"/>
  <c r="L343" i="2"/>
  <c r="J343" i="2"/>
  <c r="I343" i="2"/>
  <c r="G343" i="2"/>
  <c r="E343" i="2"/>
  <c r="D343" i="2"/>
  <c r="P342" i="2"/>
  <c r="K342" i="2"/>
  <c r="M342" i="2" s="1"/>
  <c r="M341" i="2" s="1"/>
  <c r="F342" i="2"/>
  <c r="Q341" i="2"/>
  <c r="O341" i="2"/>
  <c r="N341" i="2"/>
  <c r="L341" i="2"/>
  <c r="J341" i="2"/>
  <c r="I341" i="2"/>
  <c r="G341" i="2"/>
  <c r="E341" i="2"/>
  <c r="D341" i="2"/>
  <c r="P340" i="2"/>
  <c r="K340" i="2"/>
  <c r="M340" i="2" s="1"/>
  <c r="M339" i="2" s="1"/>
  <c r="F340" i="2"/>
  <c r="F339" i="2" s="1"/>
  <c r="Q339" i="2"/>
  <c r="O339" i="2"/>
  <c r="N339" i="2"/>
  <c r="L339" i="2"/>
  <c r="J339" i="2"/>
  <c r="I339" i="2"/>
  <c r="G339" i="2"/>
  <c r="E339" i="2"/>
  <c r="D339" i="2"/>
  <c r="P338" i="2"/>
  <c r="R338" i="2" s="1"/>
  <c r="K338" i="2"/>
  <c r="M338" i="2" s="1"/>
  <c r="G338" i="2"/>
  <c r="G336" i="2" s="1"/>
  <c r="F338" i="2"/>
  <c r="N337" i="2"/>
  <c r="N336" i="2" s="1"/>
  <c r="I337" i="2"/>
  <c r="D337" i="2"/>
  <c r="Q336" i="2"/>
  <c r="O336" i="2"/>
  <c r="L336" i="2"/>
  <c r="J336" i="2"/>
  <c r="E336" i="2"/>
  <c r="P335" i="2"/>
  <c r="P333" i="2" s="1"/>
  <c r="K335" i="2"/>
  <c r="F335" i="2"/>
  <c r="H334" i="2"/>
  <c r="G334" i="2"/>
  <c r="G333" i="2" s="1"/>
  <c r="Q333" i="2"/>
  <c r="O333" i="2"/>
  <c r="N333" i="2"/>
  <c r="L333" i="2"/>
  <c r="J333" i="2"/>
  <c r="I333" i="2"/>
  <c r="E333" i="2"/>
  <c r="D333" i="2"/>
  <c r="P330" i="2"/>
  <c r="K330" i="2"/>
  <c r="K329" i="2" s="1"/>
  <c r="F330" i="2"/>
  <c r="Q329" i="2"/>
  <c r="O329" i="2"/>
  <c r="N329" i="2"/>
  <c r="L329" i="2"/>
  <c r="J329" i="2"/>
  <c r="I329" i="2"/>
  <c r="G329" i="2"/>
  <c r="E329" i="2"/>
  <c r="D329" i="2"/>
  <c r="P328" i="2"/>
  <c r="K328" i="2"/>
  <c r="K326" i="2" s="1"/>
  <c r="K322" i="2" s="1"/>
  <c r="F328" i="2"/>
  <c r="H328" i="2" s="1"/>
  <c r="G327" i="2"/>
  <c r="H327" i="2" s="1"/>
  <c r="Q326" i="2"/>
  <c r="O326" i="2"/>
  <c r="N326" i="2"/>
  <c r="N322" i="2" s="1"/>
  <c r="L326" i="2"/>
  <c r="J326" i="2"/>
  <c r="I326" i="2"/>
  <c r="I322" i="2" s="1"/>
  <c r="E326" i="2"/>
  <c r="D326" i="2"/>
  <c r="G325" i="2"/>
  <c r="G323" i="2" s="1"/>
  <c r="H324" i="2"/>
  <c r="P321" i="2"/>
  <c r="R321" i="2" s="1"/>
  <c r="R320" i="2" s="1"/>
  <c r="K321" i="2"/>
  <c r="F321" i="2"/>
  <c r="Q320" i="2"/>
  <c r="O320" i="2"/>
  <c r="N320" i="2"/>
  <c r="L320" i="2"/>
  <c r="J320" i="2"/>
  <c r="I320" i="2"/>
  <c r="G320" i="2"/>
  <c r="E320" i="2"/>
  <c r="D320" i="2"/>
  <c r="P319" i="2"/>
  <c r="R319" i="2" s="1"/>
  <c r="R318" i="2" s="1"/>
  <c r="K319" i="2"/>
  <c r="F319" i="2"/>
  <c r="H319" i="2" s="1"/>
  <c r="H318" i="2" s="1"/>
  <c r="Q318" i="2"/>
  <c r="O318" i="2"/>
  <c r="N318" i="2"/>
  <c r="L318" i="2"/>
  <c r="L317" i="2" s="1"/>
  <c r="J318" i="2"/>
  <c r="J317" i="2" s="1"/>
  <c r="I318" i="2"/>
  <c r="I317" i="2" s="1"/>
  <c r="G318" i="2"/>
  <c r="F318" i="2"/>
  <c r="E318" i="2"/>
  <c r="D318" i="2"/>
  <c r="H312" i="2"/>
  <c r="H311" i="2" s="1"/>
  <c r="G311" i="2"/>
  <c r="H310" i="2"/>
  <c r="G309" i="2"/>
  <c r="F309" i="2"/>
  <c r="Q307" i="2"/>
  <c r="P307" i="2"/>
  <c r="O307" i="2"/>
  <c r="N307" i="2"/>
  <c r="K307" i="2"/>
  <c r="I307" i="2"/>
  <c r="E308" i="2"/>
  <c r="E307" i="2" s="1"/>
  <c r="D308" i="2"/>
  <c r="D307" i="2" s="1"/>
  <c r="L307" i="2"/>
  <c r="J307" i="2"/>
  <c r="H306" i="2"/>
  <c r="H305" i="2" s="1"/>
  <c r="Q305" i="2"/>
  <c r="P305" i="2"/>
  <c r="O305" i="2"/>
  <c r="N305" i="2"/>
  <c r="L305" i="2"/>
  <c r="K305" i="2"/>
  <c r="J305" i="2"/>
  <c r="I305" i="2"/>
  <c r="G305" i="2"/>
  <c r="P304" i="2"/>
  <c r="R304" i="2" s="1"/>
  <c r="R302" i="2" s="1"/>
  <c r="K304" i="2"/>
  <c r="K302" i="2" s="1"/>
  <c r="F304" i="2"/>
  <c r="H304" i="2" s="1"/>
  <c r="H303" i="2"/>
  <c r="Q302" i="2"/>
  <c r="O302" i="2"/>
  <c r="N302" i="2"/>
  <c r="L302" i="2"/>
  <c r="J302" i="2"/>
  <c r="I302" i="2"/>
  <c r="G302" i="2"/>
  <c r="E302" i="2"/>
  <c r="D302" i="2"/>
  <c r="P301" i="2"/>
  <c r="R301" i="2" s="1"/>
  <c r="R299" i="2" s="1"/>
  <c r="K301" i="2"/>
  <c r="M301" i="2" s="1"/>
  <c r="M299" i="2" s="1"/>
  <c r="G301" i="2"/>
  <c r="F301" i="2"/>
  <c r="F299" i="2" s="1"/>
  <c r="G300" i="2"/>
  <c r="Q299" i="2"/>
  <c r="O299" i="2"/>
  <c r="N299" i="2"/>
  <c r="L299" i="2"/>
  <c r="J299" i="2"/>
  <c r="I299" i="2"/>
  <c r="E299" i="2"/>
  <c r="D299" i="2"/>
  <c r="D298" i="2" s="1"/>
  <c r="P296" i="2"/>
  <c r="P295" i="2" s="1"/>
  <c r="K296" i="2"/>
  <c r="M296" i="2" s="1"/>
  <c r="M295" i="2" s="1"/>
  <c r="F296" i="2"/>
  <c r="Q295" i="2"/>
  <c r="O295" i="2"/>
  <c r="N295" i="2"/>
  <c r="L295" i="2"/>
  <c r="J295" i="2"/>
  <c r="I295" i="2"/>
  <c r="G295" i="2"/>
  <c r="E295" i="2"/>
  <c r="D295" i="2"/>
  <c r="P294" i="2"/>
  <c r="K294" i="2"/>
  <c r="M294" i="2" s="1"/>
  <c r="M293" i="2" s="1"/>
  <c r="F294" i="2"/>
  <c r="F293" i="2" s="1"/>
  <c r="Q293" i="2"/>
  <c r="O293" i="2"/>
  <c r="N293" i="2"/>
  <c r="L293" i="2"/>
  <c r="J293" i="2"/>
  <c r="I293" i="2"/>
  <c r="G293" i="2"/>
  <c r="E293" i="2"/>
  <c r="D293" i="2"/>
  <c r="P292" i="2"/>
  <c r="R292" i="2" s="1"/>
  <c r="R291" i="2" s="1"/>
  <c r="K292" i="2"/>
  <c r="M292" i="2" s="1"/>
  <c r="M291" i="2" s="1"/>
  <c r="F292" i="2"/>
  <c r="Q291" i="2"/>
  <c r="O291" i="2"/>
  <c r="N291" i="2"/>
  <c r="L291" i="2"/>
  <c r="L290" i="2" s="1"/>
  <c r="J291" i="2"/>
  <c r="I291" i="2"/>
  <c r="G291" i="2"/>
  <c r="E291" i="2"/>
  <c r="E290" i="2" s="1"/>
  <c r="D291" i="2"/>
  <c r="H289" i="2"/>
  <c r="H288" i="2" s="1"/>
  <c r="H287" i="2" s="1"/>
  <c r="G288" i="2"/>
  <c r="G287" i="2" s="1"/>
  <c r="P286" i="2"/>
  <c r="K286" i="2"/>
  <c r="M286" i="2" s="1"/>
  <c r="M285" i="2" s="1"/>
  <c r="F286" i="2"/>
  <c r="F285" i="2" s="1"/>
  <c r="Q285" i="2"/>
  <c r="O285" i="2"/>
  <c r="N285" i="2"/>
  <c r="L285" i="2"/>
  <c r="J285" i="2"/>
  <c r="I285" i="2"/>
  <c r="G285" i="2"/>
  <c r="E285" i="2"/>
  <c r="D285" i="2"/>
  <c r="P284" i="2"/>
  <c r="K284" i="2"/>
  <c r="M284" i="2" s="1"/>
  <c r="M283" i="2" s="1"/>
  <c r="F284" i="2"/>
  <c r="H284" i="2" s="1"/>
  <c r="H283" i="2" s="1"/>
  <c r="Q283" i="2"/>
  <c r="O283" i="2"/>
  <c r="N283" i="2"/>
  <c r="L283" i="2"/>
  <c r="J283" i="2"/>
  <c r="I283" i="2"/>
  <c r="G283" i="2"/>
  <c r="F283" i="2"/>
  <c r="E283" i="2"/>
  <c r="D283" i="2"/>
  <c r="P281" i="2"/>
  <c r="P280" i="2" s="1"/>
  <c r="K281" i="2"/>
  <c r="M281" i="2" s="1"/>
  <c r="M280" i="2" s="1"/>
  <c r="F281" i="2"/>
  <c r="Q280" i="2"/>
  <c r="O280" i="2"/>
  <c r="N280" i="2"/>
  <c r="L280" i="2"/>
  <c r="J280" i="2"/>
  <c r="I280" i="2"/>
  <c r="G280" i="2"/>
  <c r="E280" i="2"/>
  <c r="D280" i="2"/>
  <c r="R279" i="2"/>
  <c r="R278" i="2" s="1"/>
  <c r="P279" i="2"/>
  <c r="P278" i="2" s="1"/>
  <c r="K279" i="2"/>
  <c r="M279" i="2" s="1"/>
  <c r="M278" i="2" s="1"/>
  <c r="F279" i="2"/>
  <c r="F278" i="2" s="1"/>
  <c r="Q278" i="2"/>
  <c r="O278" i="2"/>
  <c r="N278" i="2"/>
  <c r="L278" i="2"/>
  <c r="K278" i="2"/>
  <c r="J278" i="2"/>
  <c r="I278" i="2"/>
  <c r="G278" i="2"/>
  <c r="E278" i="2"/>
  <c r="D278" i="2"/>
  <c r="R277" i="2"/>
  <c r="M277" i="2"/>
  <c r="F277" i="2"/>
  <c r="R276" i="2"/>
  <c r="M276" i="2"/>
  <c r="F276" i="2"/>
  <c r="H276" i="2" s="1"/>
  <c r="Q275" i="2"/>
  <c r="O275" i="2"/>
  <c r="N275" i="2"/>
  <c r="L275" i="2"/>
  <c r="J275" i="2"/>
  <c r="I275" i="2"/>
  <c r="G275" i="2"/>
  <c r="E275" i="2"/>
  <c r="D275" i="2"/>
  <c r="R273" i="2"/>
  <c r="R272" i="2" s="1"/>
  <c r="M273" i="2"/>
  <c r="M272" i="2" s="1"/>
  <c r="F273" i="2"/>
  <c r="Q272" i="2"/>
  <c r="O272" i="2"/>
  <c r="N272" i="2"/>
  <c r="L272" i="2"/>
  <c r="J272" i="2"/>
  <c r="I272" i="2"/>
  <c r="G272" i="2"/>
  <c r="E272" i="2"/>
  <c r="D272" i="2"/>
  <c r="F271" i="2"/>
  <c r="F270" i="2" s="1"/>
  <c r="Q270" i="2"/>
  <c r="O270" i="2"/>
  <c r="N270" i="2"/>
  <c r="L270" i="2"/>
  <c r="J270" i="2"/>
  <c r="I270" i="2"/>
  <c r="G270" i="2"/>
  <c r="E270" i="2"/>
  <c r="D270" i="2"/>
  <c r="P269" i="2"/>
  <c r="R269" i="2" s="1"/>
  <c r="R268" i="2" s="1"/>
  <c r="K269" i="2"/>
  <c r="K268" i="2" s="1"/>
  <c r="F269" i="2"/>
  <c r="H269" i="2" s="1"/>
  <c r="H268" i="2" s="1"/>
  <c r="Q268" i="2"/>
  <c r="O268" i="2"/>
  <c r="N268" i="2"/>
  <c r="L268" i="2"/>
  <c r="J268" i="2"/>
  <c r="I268" i="2"/>
  <c r="G268" i="2"/>
  <c r="F268" i="2"/>
  <c r="E268" i="2"/>
  <c r="D268" i="2"/>
  <c r="P267" i="2"/>
  <c r="K267" i="2"/>
  <c r="F267" i="2"/>
  <c r="F266" i="2" s="1"/>
  <c r="Q266" i="2"/>
  <c r="O266" i="2"/>
  <c r="N266" i="2"/>
  <c r="L266" i="2"/>
  <c r="J266" i="2"/>
  <c r="I266" i="2"/>
  <c r="G266" i="2"/>
  <c r="E266" i="2"/>
  <c r="D266" i="2"/>
  <c r="R264" i="2"/>
  <c r="R263" i="2" s="1"/>
  <c r="K264" i="2"/>
  <c r="M264" i="2" s="1"/>
  <c r="M263" i="2" s="1"/>
  <c r="F264" i="2"/>
  <c r="F263" i="2" s="1"/>
  <c r="Q263" i="2"/>
  <c r="O263" i="2"/>
  <c r="N263" i="2"/>
  <c r="L263" i="2"/>
  <c r="J263" i="2"/>
  <c r="I263" i="2"/>
  <c r="G263" i="2"/>
  <c r="E263" i="2"/>
  <c r="D263" i="2"/>
  <c r="R262" i="2"/>
  <c r="R261" i="2" s="1"/>
  <c r="K262" i="2"/>
  <c r="K261" i="2" s="1"/>
  <c r="F262" i="2"/>
  <c r="H262" i="2" s="1"/>
  <c r="H261" i="2" s="1"/>
  <c r="Q261" i="2"/>
  <c r="O261" i="2"/>
  <c r="N261" i="2"/>
  <c r="L261" i="2"/>
  <c r="J261" i="2"/>
  <c r="I261" i="2"/>
  <c r="G261" i="2"/>
  <c r="E261" i="2"/>
  <c r="D261" i="2"/>
  <c r="P260" i="2"/>
  <c r="K260" i="2"/>
  <c r="M260" i="2" s="1"/>
  <c r="M259" i="2" s="1"/>
  <c r="F260" i="2"/>
  <c r="H260" i="2" s="1"/>
  <c r="H259" i="2" s="1"/>
  <c r="Q259" i="2"/>
  <c r="O259" i="2"/>
  <c r="N259" i="2"/>
  <c r="L259" i="2"/>
  <c r="J259" i="2"/>
  <c r="I259" i="2"/>
  <c r="G259" i="2"/>
  <c r="F259" i="2"/>
  <c r="E259" i="2"/>
  <c r="D259" i="2"/>
  <c r="P258" i="2"/>
  <c r="P257" i="2" s="1"/>
  <c r="K258" i="2"/>
  <c r="K257" i="2" s="1"/>
  <c r="F258" i="2"/>
  <c r="O257" i="2"/>
  <c r="N257" i="2"/>
  <c r="L257" i="2"/>
  <c r="J257" i="2"/>
  <c r="I257" i="2"/>
  <c r="G257" i="2"/>
  <c r="E257" i="2"/>
  <c r="D257" i="2"/>
  <c r="P253" i="2"/>
  <c r="P252" i="2" s="1"/>
  <c r="K253" i="2"/>
  <c r="F253" i="2"/>
  <c r="H253" i="2" s="1"/>
  <c r="H252" i="2" s="1"/>
  <c r="Q252" i="2"/>
  <c r="O252" i="2"/>
  <c r="N252" i="2"/>
  <c r="L252" i="2"/>
  <c r="J252" i="2"/>
  <c r="J247" i="2" s="1"/>
  <c r="J246" i="2" s="1"/>
  <c r="I252" i="2"/>
  <c r="G252" i="2"/>
  <c r="E252" i="2"/>
  <c r="D252" i="2"/>
  <c r="P251" i="2"/>
  <c r="R251" i="2" s="1"/>
  <c r="K251" i="2"/>
  <c r="M251" i="2" s="1"/>
  <c r="F251" i="2"/>
  <c r="H251" i="2" s="1"/>
  <c r="N250" i="2"/>
  <c r="N248" i="2" s="1"/>
  <c r="N247" i="2" s="1"/>
  <c r="N246" i="2" s="1"/>
  <c r="I250" i="2"/>
  <c r="K250" i="2" s="1"/>
  <c r="M250" i="2" s="1"/>
  <c r="F250" i="2"/>
  <c r="H250" i="2" s="1"/>
  <c r="P249" i="2"/>
  <c r="R249" i="2" s="1"/>
  <c r="K249" i="2"/>
  <c r="M249" i="2" s="1"/>
  <c r="F249" i="2"/>
  <c r="H249" i="2" s="1"/>
  <c r="Q248" i="2"/>
  <c r="O248" i="2"/>
  <c r="L248" i="2"/>
  <c r="J248" i="2"/>
  <c r="I248" i="2"/>
  <c r="I247" i="2" s="1"/>
  <c r="I246" i="2" s="1"/>
  <c r="G248" i="2"/>
  <c r="E248" i="2"/>
  <c r="D248" i="2"/>
  <c r="P245" i="2"/>
  <c r="P244" i="2" s="1"/>
  <c r="P243" i="2" s="1"/>
  <c r="K245" i="2"/>
  <c r="M245" i="2" s="1"/>
  <c r="M244" i="2" s="1"/>
  <c r="M243" i="2" s="1"/>
  <c r="F245" i="2"/>
  <c r="H245" i="2" s="1"/>
  <c r="H244" i="2" s="1"/>
  <c r="H243" i="2" s="1"/>
  <c r="Q244" i="2"/>
  <c r="Q243" i="2" s="1"/>
  <c r="O244" i="2"/>
  <c r="O243" i="2" s="1"/>
  <c r="N244" i="2"/>
  <c r="N243" i="2" s="1"/>
  <c r="L244" i="2"/>
  <c r="L243" i="2" s="1"/>
  <c r="J244" i="2"/>
  <c r="J243" i="2" s="1"/>
  <c r="I244" i="2"/>
  <c r="I243" i="2" s="1"/>
  <c r="G244" i="2"/>
  <c r="G243" i="2" s="1"/>
  <c r="E244" i="2"/>
  <c r="E243" i="2" s="1"/>
  <c r="D244" i="2"/>
  <c r="D243" i="2" s="1"/>
  <c r="P242" i="2"/>
  <c r="K242" i="2"/>
  <c r="M242" i="2" s="1"/>
  <c r="M241" i="2" s="1"/>
  <c r="M240" i="2" s="1"/>
  <c r="F242" i="2"/>
  <c r="F241" i="2" s="1"/>
  <c r="F240" i="2" s="1"/>
  <c r="Q241" i="2"/>
  <c r="Q240" i="2" s="1"/>
  <c r="O241" i="2"/>
  <c r="O240" i="2" s="1"/>
  <c r="N241" i="2"/>
  <c r="N240" i="2" s="1"/>
  <c r="N239" i="2" s="1"/>
  <c r="L241" i="2"/>
  <c r="L240" i="2" s="1"/>
  <c r="J241" i="2"/>
  <c r="J240" i="2" s="1"/>
  <c r="I241" i="2"/>
  <c r="I240" i="2" s="1"/>
  <c r="G241" i="2"/>
  <c r="G240" i="2" s="1"/>
  <c r="E241" i="2"/>
  <c r="E240" i="2" s="1"/>
  <c r="D241" i="2"/>
  <c r="D240" i="2" s="1"/>
  <c r="R238" i="2"/>
  <c r="R237" i="2" s="1"/>
  <c r="M238" i="2"/>
  <c r="M237" i="2" s="1"/>
  <c r="F238" i="2"/>
  <c r="F237" i="2" s="1"/>
  <c r="Q237" i="2"/>
  <c r="O237" i="2"/>
  <c r="N237" i="2"/>
  <c r="L237" i="2"/>
  <c r="J237" i="2"/>
  <c r="I237" i="2"/>
  <c r="G237" i="2"/>
  <c r="E237" i="2"/>
  <c r="D237" i="2"/>
  <c r="R236" i="2"/>
  <c r="R235" i="2" s="1"/>
  <c r="M236" i="2"/>
  <c r="M235" i="2" s="1"/>
  <c r="F236" i="2"/>
  <c r="F235" i="2" s="1"/>
  <c r="Q235" i="2"/>
  <c r="O235" i="2"/>
  <c r="N235" i="2"/>
  <c r="L235" i="2"/>
  <c r="J235" i="2"/>
  <c r="I235" i="2"/>
  <c r="G235" i="2"/>
  <c r="E235" i="2"/>
  <c r="D235" i="2"/>
  <c r="P234" i="2"/>
  <c r="R234" i="2" s="1"/>
  <c r="R233" i="2" s="1"/>
  <c r="K234" i="2"/>
  <c r="M234" i="2" s="1"/>
  <c r="M233" i="2" s="1"/>
  <c r="F234" i="2"/>
  <c r="H234" i="2" s="1"/>
  <c r="H233" i="2" s="1"/>
  <c r="Q233" i="2"/>
  <c r="O233" i="2"/>
  <c r="N233" i="2"/>
  <c r="L233" i="2"/>
  <c r="J233" i="2"/>
  <c r="I233" i="2"/>
  <c r="G233" i="2"/>
  <c r="E233" i="2"/>
  <c r="D233" i="2"/>
  <c r="P231" i="2"/>
  <c r="R231" i="2" s="1"/>
  <c r="R230" i="2" s="1"/>
  <c r="R229" i="2" s="1"/>
  <c r="K231" i="2"/>
  <c r="K230" i="2" s="1"/>
  <c r="K229" i="2" s="1"/>
  <c r="F231" i="2"/>
  <c r="H231" i="2" s="1"/>
  <c r="H230" i="2" s="1"/>
  <c r="H229" i="2" s="1"/>
  <c r="Q230" i="2"/>
  <c r="Q229" i="2" s="1"/>
  <c r="O230" i="2"/>
  <c r="O229" i="2" s="1"/>
  <c r="N230" i="2"/>
  <c r="N229" i="2" s="1"/>
  <c r="L230" i="2"/>
  <c r="J230" i="2"/>
  <c r="J229" i="2" s="1"/>
  <c r="I230" i="2"/>
  <c r="I229" i="2" s="1"/>
  <c r="G230" i="2"/>
  <c r="G229" i="2" s="1"/>
  <c r="F230" i="2"/>
  <c r="F229" i="2" s="1"/>
  <c r="E230" i="2"/>
  <c r="E229" i="2" s="1"/>
  <c r="D230" i="2"/>
  <c r="D229" i="2" s="1"/>
  <c r="L229" i="2"/>
  <c r="P227" i="2"/>
  <c r="R227" i="2" s="1"/>
  <c r="R226" i="2" s="1"/>
  <c r="R225" i="2" s="1"/>
  <c r="K227" i="2"/>
  <c r="K226" i="2" s="1"/>
  <c r="K225" i="2" s="1"/>
  <c r="F227" i="2"/>
  <c r="H227" i="2" s="1"/>
  <c r="H226" i="2" s="1"/>
  <c r="H225" i="2" s="1"/>
  <c r="Q226" i="2"/>
  <c r="Q225" i="2" s="1"/>
  <c r="O226" i="2"/>
  <c r="O225" i="2" s="1"/>
  <c r="N226" i="2"/>
  <c r="L226" i="2"/>
  <c r="J226" i="2"/>
  <c r="J225" i="2" s="1"/>
  <c r="I226" i="2"/>
  <c r="I225" i="2" s="1"/>
  <c r="G226" i="2"/>
  <c r="G225" i="2" s="1"/>
  <c r="E226" i="2"/>
  <c r="E225" i="2" s="1"/>
  <c r="D226" i="2"/>
  <c r="D225" i="2" s="1"/>
  <c r="N225" i="2"/>
  <c r="L225" i="2"/>
  <c r="P224" i="2"/>
  <c r="K224" i="2"/>
  <c r="M224" i="2" s="1"/>
  <c r="M223" i="2" s="1"/>
  <c r="F224" i="2"/>
  <c r="F223" i="2" s="1"/>
  <c r="Q223" i="2"/>
  <c r="O223" i="2"/>
  <c r="N223" i="2"/>
  <c r="L223" i="2"/>
  <c r="K223" i="2"/>
  <c r="J223" i="2"/>
  <c r="I223" i="2"/>
  <c r="G223" i="2"/>
  <c r="E223" i="2"/>
  <c r="D223" i="2"/>
  <c r="P222" i="2"/>
  <c r="R222" i="2" s="1"/>
  <c r="R221" i="2" s="1"/>
  <c r="K222" i="2"/>
  <c r="M222" i="2" s="1"/>
  <c r="M221" i="2" s="1"/>
  <c r="F222" i="2"/>
  <c r="F221" i="2" s="1"/>
  <c r="Q221" i="2"/>
  <c r="O221" i="2"/>
  <c r="N221" i="2"/>
  <c r="L221" i="2"/>
  <c r="J221" i="2"/>
  <c r="I221" i="2"/>
  <c r="G221" i="2"/>
  <c r="G220" i="2" s="1"/>
  <c r="G219" i="2" s="1"/>
  <c r="E221" i="2"/>
  <c r="D221" i="2"/>
  <c r="D220" i="2" s="1"/>
  <c r="P217" i="2"/>
  <c r="R217" i="2" s="1"/>
  <c r="K217" i="2"/>
  <c r="M217" i="2" s="1"/>
  <c r="F217" i="2"/>
  <c r="H217" i="2" s="1"/>
  <c r="P216" i="2"/>
  <c r="R216" i="2" s="1"/>
  <c r="K216" i="2"/>
  <c r="M216" i="2" s="1"/>
  <c r="F216" i="2"/>
  <c r="P215" i="2"/>
  <c r="R215" i="2" s="1"/>
  <c r="K215" i="2"/>
  <c r="F215" i="2"/>
  <c r="H215" i="2" s="1"/>
  <c r="Q214" i="2"/>
  <c r="Q213" i="2" s="1"/>
  <c r="Q212" i="2" s="1"/>
  <c r="O214" i="2"/>
  <c r="O213" i="2" s="1"/>
  <c r="O212" i="2" s="1"/>
  <c r="N214" i="2"/>
  <c r="N213" i="2" s="1"/>
  <c r="N212" i="2" s="1"/>
  <c r="L214" i="2"/>
  <c r="L213" i="2" s="1"/>
  <c r="L212" i="2" s="1"/>
  <c r="J214" i="2"/>
  <c r="J213" i="2" s="1"/>
  <c r="J212" i="2" s="1"/>
  <c r="I214" i="2"/>
  <c r="G214" i="2"/>
  <c r="G213" i="2" s="1"/>
  <c r="G212" i="2" s="1"/>
  <c r="E214" i="2"/>
  <c r="E213" i="2" s="1"/>
  <c r="E212" i="2" s="1"/>
  <c r="D214" i="2"/>
  <c r="D213" i="2" s="1"/>
  <c r="D212" i="2" s="1"/>
  <c r="I213" i="2"/>
  <c r="I212" i="2" s="1"/>
  <c r="P211" i="2"/>
  <c r="R211" i="2" s="1"/>
  <c r="R210" i="2" s="1"/>
  <c r="R209" i="2" s="1"/>
  <c r="K211" i="2"/>
  <c r="M211" i="2" s="1"/>
  <c r="M210" i="2" s="1"/>
  <c r="M209" i="2" s="1"/>
  <c r="F211" i="2"/>
  <c r="F210" i="2" s="1"/>
  <c r="F209" i="2" s="1"/>
  <c r="Q210" i="2"/>
  <c r="Q209" i="2" s="1"/>
  <c r="P210" i="2"/>
  <c r="P209" i="2" s="1"/>
  <c r="O210" i="2"/>
  <c r="O209" i="2" s="1"/>
  <c r="N210" i="2"/>
  <c r="N209" i="2" s="1"/>
  <c r="L210" i="2"/>
  <c r="L209" i="2" s="1"/>
  <c r="J210" i="2"/>
  <c r="J209" i="2" s="1"/>
  <c r="I210" i="2"/>
  <c r="I209" i="2" s="1"/>
  <c r="G210" i="2"/>
  <c r="G209" i="2" s="1"/>
  <c r="E210" i="2"/>
  <c r="E209" i="2" s="1"/>
  <c r="D210" i="2"/>
  <c r="D209" i="2" s="1"/>
  <c r="R208" i="2"/>
  <c r="R207" i="2" s="1"/>
  <c r="M208" i="2"/>
  <c r="M207" i="2" s="1"/>
  <c r="F208" i="2"/>
  <c r="F207" i="2" s="1"/>
  <c r="Q207" i="2"/>
  <c r="O207" i="2"/>
  <c r="N207" i="2"/>
  <c r="L207" i="2"/>
  <c r="J207" i="2"/>
  <c r="I207" i="2"/>
  <c r="G207" i="2"/>
  <c r="E207" i="2"/>
  <c r="D207" i="2"/>
  <c r="P206" i="2"/>
  <c r="R206" i="2" s="1"/>
  <c r="R205" i="2" s="1"/>
  <c r="K206" i="2"/>
  <c r="K205" i="2" s="1"/>
  <c r="F206" i="2"/>
  <c r="H206" i="2" s="1"/>
  <c r="H205" i="2" s="1"/>
  <c r="Q205" i="2"/>
  <c r="O205" i="2"/>
  <c r="N205" i="2"/>
  <c r="L205" i="2"/>
  <c r="J205" i="2"/>
  <c r="I205" i="2"/>
  <c r="G205" i="2"/>
  <c r="F205" i="2"/>
  <c r="E205" i="2"/>
  <c r="D205" i="2"/>
  <c r="P204" i="2"/>
  <c r="K204" i="2"/>
  <c r="K203" i="2" s="1"/>
  <c r="K202" i="2" s="1"/>
  <c r="F204" i="2"/>
  <c r="F203" i="2" s="1"/>
  <c r="Q203" i="2"/>
  <c r="O203" i="2"/>
  <c r="N203" i="2"/>
  <c r="L203" i="2"/>
  <c r="J203" i="2"/>
  <c r="I203" i="2"/>
  <c r="G203" i="2"/>
  <c r="E203" i="2"/>
  <c r="D203" i="2"/>
  <c r="P200" i="2"/>
  <c r="R200" i="2" s="1"/>
  <c r="R199" i="2" s="1"/>
  <c r="K200" i="2"/>
  <c r="K199" i="2" s="1"/>
  <c r="F200" i="2"/>
  <c r="H200" i="2" s="1"/>
  <c r="H199" i="2" s="1"/>
  <c r="Q199" i="2"/>
  <c r="P199" i="2"/>
  <c r="O199" i="2"/>
  <c r="N199" i="2"/>
  <c r="L199" i="2"/>
  <c r="J199" i="2"/>
  <c r="I199" i="2"/>
  <c r="G199" i="2"/>
  <c r="E199" i="2"/>
  <c r="D199" i="2"/>
  <c r="P198" i="2"/>
  <c r="R198" i="2" s="1"/>
  <c r="K198" i="2"/>
  <c r="M198" i="2" s="1"/>
  <c r="F198" i="2"/>
  <c r="H198" i="2" s="1"/>
  <c r="P197" i="2"/>
  <c r="K197" i="2"/>
  <c r="M197" i="2" s="1"/>
  <c r="F197" i="2"/>
  <c r="Q196" i="2"/>
  <c r="O196" i="2"/>
  <c r="N196" i="2"/>
  <c r="L196" i="2"/>
  <c r="J196" i="2"/>
  <c r="I196" i="2"/>
  <c r="G196" i="2"/>
  <c r="E196" i="2"/>
  <c r="D196" i="2"/>
  <c r="P195" i="2"/>
  <c r="R195" i="2" s="1"/>
  <c r="K195" i="2"/>
  <c r="M195" i="2" s="1"/>
  <c r="F195" i="2"/>
  <c r="H195" i="2" s="1"/>
  <c r="P194" i="2"/>
  <c r="R194" i="2" s="1"/>
  <c r="K194" i="2"/>
  <c r="M194" i="2" s="1"/>
  <c r="F194" i="2"/>
  <c r="Q193" i="2"/>
  <c r="O193" i="2"/>
  <c r="N193" i="2"/>
  <c r="L193" i="2"/>
  <c r="J193" i="2"/>
  <c r="I193" i="2"/>
  <c r="G193" i="2"/>
  <c r="E193" i="2"/>
  <c r="D193" i="2"/>
  <c r="P191" i="2"/>
  <c r="K191" i="2"/>
  <c r="M191" i="2" s="1"/>
  <c r="M190" i="2" s="1"/>
  <c r="M189" i="2" s="1"/>
  <c r="F191" i="2"/>
  <c r="Q190" i="2"/>
  <c r="Q189" i="2" s="1"/>
  <c r="O190" i="2"/>
  <c r="O189" i="2" s="1"/>
  <c r="N190" i="2"/>
  <c r="N189" i="2" s="1"/>
  <c r="L190" i="2"/>
  <c r="L189" i="2" s="1"/>
  <c r="J190" i="2"/>
  <c r="I190" i="2"/>
  <c r="I189" i="2" s="1"/>
  <c r="G190" i="2"/>
  <c r="G189" i="2" s="1"/>
  <c r="E190" i="2"/>
  <c r="E189" i="2" s="1"/>
  <c r="D190" i="2"/>
  <c r="D189" i="2" s="1"/>
  <c r="J189" i="2"/>
  <c r="P187" i="2"/>
  <c r="K187" i="2"/>
  <c r="F187" i="2"/>
  <c r="F186" i="2" s="1"/>
  <c r="F185" i="2" s="1"/>
  <c r="Q186" i="2"/>
  <c r="Q185" i="2" s="1"/>
  <c r="O186" i="2"/>
  <c r="O185" i="2" s="1"/>
  <c r="N186" i="2"/>
  <c r="N185" i="2" s="1"/>
  <c r="L186" i="2"/>
  <c r="L185" i="2" s="1"/>
  <c r="J186" i="2"/>
  <c r="J185" i="2" s="1"/>
  <c r="I186" i="2"/>
  <c r="I185" i="2" s="1"/>
  <c r="G186" i="2"/>
  <c r="G185" i="2" s="1"/>
  <c r="E186" i="2"/>
  <c r="E185" i="2" s="1"/>
  <c r="D186" i="2"/>
  <c r="D185" i="2" s="1"/>
  <c r="R184" i="2"/>
  <c r="R183" i="2" s="1"/>
  <c r="R182" i="2" s="1"/>
  <c r="M184" i="2"/>
  <c r="F184" i="2"/>
  <c r="H184" i="2" s="1"/>
  <c r="H183" i="2" s="1"/>
  <c r="H182" i="2" s="1"/>
  <c r="Q183" i="2"/>
  <c r="Q182" i="2" s="1"/>
  <c r="O183" i="2"/>
  <c r="O182" i="2" s="1"/>
  <c r="N183" i="2"/>
  <c r="N182" i="2" s="1"/>
  <c r="M183" i="2"/>
  <c r="M182" i="2" s="1"/>
  <c r="L183" i="2"/>
  <c r="L182" i="2" s="1"/>
  <c r="J183" i="2"/>
  <c r="J182" i="2" s="1"/>
  <c r="I183" i="2"/>
  <c r="I182" i="2" s="1"/>
  <c r="G183" i="2"/>
  <c r="G182" i="2" s="1"/>
  <c r="E183" i="2"/>
  <c r="E182" i="2" s="1"/>
  <c r="D183" i="2"/>
  <c r="D182" i="2" s="1"/>
  <c r="R181" i="2"/>
  <c r="R180" i="2" s="1"/>
  <c r="R179" i="2" s="1"/>
  <c r="M181" i="2"/>
  <c r="M180" i="2" s="1"/>
  <c r="M179" i="2" s="1"/>
  <c r="F181" i="2"/>
  <c r="F180" i="2" s="1"/>
  <c r="F179" i="2" s="1"/>
  <c r="Q180" i="2"/>
  <c r="Q179" i="2" s="1"/>
  <c r="O180" i="2"/>
  <c r="O179" i="2" s="1"/>
  <c r="N180" i="2"/>
  <c r="N179" i="2" s="1"/>
  <c r="L180" i="2"/>
  <c r="L179" i="2" s="1"/>
  <c r="J180" i="2"/>
  <c r="J179" i="2" s="1"/>
  <c r="I180" i="2"/>
  <c r="I179" i="2" s="1"/>
  <c r="G180" i="2"/>
  <c r="G179" i="2" s="1"/>
  <c r="E180" i="2"/>
  <c r="E179" i="2" s="1"/>
  <c r="D180" i="2"/>
  <c r="D179" i="2" s="1"/>
  <c r="H178" i="2"/>
  <c r="H177" i="2" s="1"/>
  <c r="G177" i="2"/>
  <c r="P176" i="2"/>
  <c r="R176" i="2" s="1"/>
  <c r="R175" i="2" s="1"/>
  <c r="K176" i="2"/>
  <c r="K175" i="2" s="1"/>
  <c r="F176" i="2"/>
  <c r="F175" i="2" s="1"/>
  <c r="Q175" i="2"/>
  <c r="O175" i="2"/>
  <c r="N175" i="2"/>
  <c r="L175" i="2"/>
  <c r="J175" i="2"/>
  <c r="I175" i="2"/>
  <c r="G175" i="2"/>
  <c r="E175" i="2"/>
  <c r="D175" i="2"/>
  <c r="P174" i="2"/>
  <c r="K174" i="2"/>
  <c r="K173" i="2" s="1"/>
  <c r="F174" i="2"/>
  <c r="H174" i="2" s="1"/>
  <c r="H173" i="2" s="1"/>
  <c r="Q173" i="2"/>
  <c r="O173" i="2"/>
  <c r="N173" i="2"/>
  <c r="L173" i="2"/>
  <c r="J173" i="2"/>
  <c r="I173" i="2"/>
  <c r="G173" i="2"/>
  <c r="E173" i="2"/>
  <c r="D173" i="2"/>
  <c r="P172" i="2"/>
  <c r="P171" i="2" s="1"/>
  <c r="K172" i="2"/>
  <c r="K171" i="2" s="1"/>
  <c r="F172" i="2"/>
  <c r="F171" i="2" s="1"/>
  <c r="Q171" i="2"/>
  <c r="O171" i="2"/>
  <c r="N171" i="2"/>
  <c r="L171" i="2"/>
  <c r="J171" i="2"/>
  <c r="I171" i="2"/>
  <c r="G171" i="2"/>
  <c r="E171" i="2"/>
  <c r="D171" i="2"/>
  <c r="P170" i="2"/>
  <c r="P169" i="2" s="1"/>
  <c r="K170" i="2"/>
  <c r="K169" i="2" s="1"/>
  <c r="F170" i="2"/>
  <c r="H170" i="2" s="1"/>
  <c r="H169" i="2" s="1"/>
  <c r="Q169" i="2"/>
  <c r="O169" i="2"/>
  <c r="N169" i="2"/>
  <c r="L169" i="2"/>
  <c r="J169" i="2"/>
  <c r="I169" i="2"/>
  <c r="G169" i="2"/>
  <c r="E169" i="2"/>
  <c r="D169" i="2"/>
  <c r="P168" i="2"/>
  <c r="P167" i="2" s="1"/>
  <c r="K168" i="2"/>
  <c r="K167" i="2" s="1"/>
  <c r="F168" i="2"/>
  <c r="F167" i="2" s="1"/>
  <c r="Q167" i="2"/>
  <c r="O167" i="2"/>
  <c r="N167" i="2"/>
  <c r="L167" i="2"/>
  <c r="J167" i="2"/>
  <c r="I167" i="2"/>
  <c r="G167" i="2"/>
  <c r="E167" i="2"/>
  <c r="D167" i="2"/>
  <c r="R166" i="2"/>
  <c r="R165" i="2" s="1"/>
  <c r="M166" i="2"/>
  <c r="M165" i="2" s="1"/>
  <c r="F166" i="2"/>
  <c r="F165" i="2" s="1"/>
  <c r="Q165" i="2"/>
  <c r="O165" i="2"/>
  <c r="N165" i="2"/>
  <c r="L165" i="2"/>
  <c r="J165" i="2"/>
  <c r="I165" i="2"/>
  <c r="G165" i="2"/>
  <c r="E165" i="2"/>
  <c r="D165" i="2"/>
  <c r="H164" i="2"/>
  <c r="P163" i="2"/>
  <c r="P162" i="2" s="1"/>
  <c r="K163" i="2"/>
  <c r="F163" i="2"/>
  <c r="F162" i="2" s="1"/>
  <c r="Q162" i="2"/>
  <c r="O162" i="2"/>
  <c r="N162" i="2"/>
  <c r="L162" i="2"/>
  <c r="J162" i="2"/>
  <c r="I162" i="2"/>
  <c r="G162" i="2"/>
  <c r="E162" i="2"/>
  <c r="D162" i="2"/>
  <c r="P158" i="2"/>
  <c r="K158" i="2"/>
  <c r="M158" i="2" s="1"/>
  <c r="M157" i="2" s="1"/>
  <c r="F158" i="2"/>
  <c r="H158" i="2" s="1"/>
  <c r="H157" i="2" s="1"/>
  <c r="Q157" i="2"/>
  <c r="O157" i="2"/>
  <c r="N157" i="2"/>
  <c r="L157" i="2"/>
  <c r="J157" i="2"/>
  <c r="I157" i="2"/>
  <c r="G157" i="2"/>
  <c r="F157" i="2"/>
  <c r="E157" i="2"/>
  <c r="D157" i="2"/>
  <c r="P156" i="2"/>
  <c r="R156" i="2" s="1"/>
  <c r="R155" i="2" s="1"/>
  <c r="K156" i="2"/>
  <c r="M156" i="2" s="1"/>
  <c r="M155" i="2" s="1"/>
  <c r="F156" i="2"/>
  <c r="F155" i="2" s="1"/>
  <c r="Q155" i="2"/>
  <c r="P155" i="2"/>
  <c r="O155" i="2"/>
  <c r="N155" i="2"/>
  <c r="L155" i="2"/>
  <c r="J155" i="2"/>
  <c r="I155" i="2"/>
  <c r="G155" i="2"/>
  <c r="E155" i="2"/>
  <c r="D155" i="2"/>
  <c r="P154" i="2"/>
  <c r="R154" i="2" s="1"/>
  <c r="R153" i="2" s="1"/>
  <c r="K154" i="2"/>
  <c r="K153" i="2" s="1"/>
  <c r="F154" i="2"/>
  <c r="F153" i="2" s="1"/>
  <c r="Q153" i="2"/>
  <c r="O153" i="2"/>
  <c r="N153" i="2"/>
  <c r="L153" i="2"/>
  <c r="J153" i="2"/>
  <c r="I153" i="2"/>
  <c r="G153" i="2"/>
  <c r="E153" i="2"/>
  <c r="D153" i="2"/>
  <c r="P152" i="2"/>
  <c r="R152" i="2" s="1"/>
  <c r="R151" i="2" s="1"/>
  <c r="K152" i="2"/>
  <c r="F152" i="2"/>
  <c r="H152" i="2" s="1"/>
  <c r="H151" i="2" s="1"/>
  <c r="Q151" i="2"/>
  <c r="O151" i="2"/>
  <c r="N151" i="2"/>
  <c r="L151" i="2"/>
  <c r="J151" i="2"/>
  <c r="I151" i="2"/>
  <c r="G151" i="2"/>
  <c r="E151" i="2"/>
  <c r="D151" i="2"/>
  <c r="P150" i="2"/>
  <c r="R150" i="2" s="1"/>
  <c r="R149" i="2" s="1"/>
  <c r="K150" i="2"/>
  <c r="M150" i="2" s="1"/>
  <c r="M149" i="2" s="1"/>
  <c r="F150" i="2"/>
  <c r="H150" i="2" s="1"/>
  <c r="H149" i="2" s="1"/>
  <c r="Q149" i="2"/>
  <c r="O149" i="2"/>
  <c r="N149" i="2"/>
  <c r="L149" i="2"/>
  <c r="J149" i="2"/>
  <c r="I149" i="2"/>
  <c r="G149" i="2"/>
  <c r="E149" i="2"/>
  <c r="D149" i="2"/>
  <c r="P148" i="2"/>
  <c r="K148" i="2"/>
  <c r="K147" i="2" s="1"/>
  <c r="F148" i="2"/>
  <c r="H148" i="2" s="1"/>
  <c r="H147" i="2" s="1"/>
  <c r="Q147" i="2"/>
  <c r="O147" i="2"/>
  <c r="N147" i="2"/>
  <c r="L147" i="2"/>
  <c r="J147" i="2"/>
  <c r="I147" i="2"/>
  <c r="G147" i="2"/>
  <c r="F147" i="2"/>
  <c r="E147" i="2"/>
  <c r="D147" i="2"/>
  <c r="P146" i="2"/>
  <c r="K146" i="2"/>
  <c r="M146" i="2" s="1"/>
  <c r="M145" i="2" s="1"/>
  <c r="F146" i="2"/>
  <c r="Q145" i="2"/>
  <c r="O145" i="2"/>
  <c r="N145" i="2"/>
  <c r="L145" i="2"/>
  <c r="J145" i="2"/>
  <c r="I145" i="2"/>
  <c r="G145" i="2"/>
  <c r="E145" i="2"/>
  <c r="D145" i="2"/>
  <c r="P144" i="2"/>
  <c r="K144" i="2"/>
  <c r="K143" i="2" s="1"/>
  <c r="F144" i="2"/>
  <c r="Q143" i="2"/>
  <c r="O143" i="2"/>
  <c r="N143" i="2"/>
  <c r="L143" i="2"/>
  <c r="J143" i="2"/>
  <c r="I143" i="2"/>
  <c r="G143" i="2"/>
  <c r="E143" i="2"/>
  <c r="D143" i="2"/>
  <c r="P142" i="2"/>
  <c r="R142" i="2" s="1"/>
  <c r="K142" i="2"/>
  <c r="M142" i="2" s="1"/>
  <c r="F142" i="2"/>
  <c r="H142" i="2" s="1"/>
  <c r="P141" i="2"/>
  <c r="R141" i="2" s="1"/>
  <c r="K141" i="2"/>
  <c r="M141" i="2" s="1"/>
  <c r="F141" i="2"/>
  <c r="H141" i="2" s="1"/>
  <c r="P140" i="2"/>
  <c r="R140" i="2" s="1"/>
  <c r="K140" i="2"/>
  <c r="M140" i="2" s="1"/>
  <c r="F140" i="2"/>
  <c r="Q139" i="2"/>
  <c r="O139" i="2"/>
  <c r="N139" i="2"/>
  <c r="L139" i="2"/>
  <c r="J139" i="2"/>
  <c r="I139" i="2"/>
  <c r="G139" i="2"/>
  <c r="E139" i="2"/>
  <c r="D139" i="2"/>
  <c r="P136" i="2"/>
  <c r="R136" i="2" s="1"/>
  <c r="R135" i="2" s="1"/>
  <c r="R134" i="2" s="1"/>
  <c r="R133" i="2" s="1"/>
  <c r="K136" i="2"/>
  <c r="K135" i="2" s="1"/>
  <c r="K134" i="2" s="1"/>
  <c r="K133" i="2" s="1"/>
  <c r="F136" i="2"/>
  <c r="F135" i="2" s="1"/>
  <c r="F134" i="2" s="1"/>
  <c r="F133" i="2" s="1"/>
  <c r="Q135" i="2"/>
  <c r="Q134" i="2" s="1"/>
  <c r="Q133" i="2" s="1"/>
  <c r="P135" i="2"/>
  <c r="P134" i="2" s="1"/>
  <c r="P133" i="2" s="1"/>
  <c r="O135" i="2"/>
  <c r="O134" i="2" s="1"/>
  <c r="O133" i="2" s="1"/>
  <c r="N135" i="2"/>
  <c r="N134" i="2" s="1"/>
  <c r="N133" i="2" s="1"/>
  <c r="L135" i="2"/>
  <c r="L134" i="2" s="1"/>
  <c r="L133" i="2" s="1"/>
  <c r="J135" i="2"/>
  <c r="J134" i="2" s="1"/>
  <c r="J133" i="2" s="1"/>
  <c r="I135" i="2"/>
  <c r="I134" i="2" s="1"/>
  <c r="I133" i="2" s="1"/>
  <c r="G135" i="2"/>
  <c r="G134" i="2" s="1"/>
  <c r="G133" i="2" s="1"/>
  <c r="E135" i="2"/>
  <c r="E134" i="2" s="1"/>
  <c r="E133" i="2" s="1"/>
  <c r="D135" i="2"/>
  <c r="D134" i="2" s="1"/>
  <c r="D133" i="2" s="1"/>
  <c r="P132" i="2"/>
  <c r="R132" i="2" s="1"/>
  <c r="R131" i="2" s="1"/>
  <c r="K132" i="2"/>
  <c r="M132" i="2" s="1"/>
  <c r="M131" i="2" s="1"/>
  <c r="F132" i="2"/>
  <c r="Q131" i="2"/>
  <c r="O131" i="2"/>
  <c r="N131" i="2"/>
  <c r="L131" i="2"/>
  <c r="J131" i="2"/>
  <c r="J128" i="2" s="1"/>
  <c r="J127" i="2" s="1"/>
  <c r="I131" i="2"/>
  <c r="G131" i="2"/>
  <c r="E131" i="2"/>
  <c r="D131" i="2"/>
  <c r="P130" i="2"/>
  <c r="P129" i="2" s="1"/>
  <c r="K130" i="2"/>
  <c r="K129" i="2" s="1"/>
  <c r="G130" i="2"/>
  <c r="G129" i="2" s="1"/>
  <c r="F130" i="2"/>
  <c r="Q129" i="2"/>
  <c r="O129" i="2"/>
  <c r="N129" i="2"/>
  <c r="L129" i="2"/>
  <c r="J129" i="2"/>
  <c r="I129" i="2"/>
  <c r="E129" i="2"/>
  <c r="D129" i="2"/>
  <c r="P126" i="2"/>
  <c r="R126" i="2" s="1"/>
  <c r="R125" i="2" s="1"/>
  <c r="K126" i="2"/>
  <c r="K125" i="2" s="1"/>
  <c r="F126" i="2"/>
  <c r="H126" i="2" s="1"/>
  <c r="H125" i="2" s="1"/>
  <c r="Q125" i="2"/>
  <c r="O125" i="2"/>
  <c r="N125" i="2"/>
  <c r="L125" i="2"/>
  <c r="J125" i="2"/>
  <c r="I125" i="2"/>
  <c r="G125" i="2"/>
  <c r="F125" i="2"/>
  <c r="E125" i="2"/>
  <c r="D125" i="2"/>
  <c r="P124" i="2"/>
  <c r="R124" i="2" s="1"/>
  <c r="K124" i="2"/>
  <c r="M124" i="2" s="1"/>
  <c r="F124" i="2"/>
  <c r="H124" i="2" s="1"/>
  <c r="P123" i="2"/>
  <c r="R123" i="2" s="1"/>
  <c r="K123" i="2"/>
  <c r="M123" i="2" s="1"/>
  <c r="F123" i="2"/>
  <c r="H123" i="2" s="1"/>
  <c r="P122" i="2"/>
  <c r="K122" i="2"/>
  <c r="M122" i="2" s="1"/>
  <c r="F122" i="2"/>
  <c r="H122" i="2" s="1"/>
  <c r="H121" i="2" s="1"/>
  <c r="Q121" i="2"/>
  <c r="O121" i="2"/>
  <c r="O120" i="2" s="1"/>
  <c r="O119" i="2" s="1"/>
  <c r="N121" i="2"/>
  <c r="L121" i="2"/>
  <c r="J121" i="2"/>
  <c r="I121" i="2"/>
  <c r="I120" i="2" s="1"/>
  <c r="I119" i="2" s="1"/>
  <c r="G121" i="2"/>
  <c r="E121" i="2"/>
  <c r="E120" i="2" s="1"/>
  <c r="E119" i="2" s="1"/>
  <c r="D121" i="2"/>
  <c r="G118" i="2"/>
  <c r="G117" i="2" s="1"/>
  <c r="G116" i="2" s="1"/>
  <c r="H115" i="2"/>
  <c r="H114" i="2" s="1"/>
  <c r="G114" i="2"/>
  <c r="H113" i="2"/>
  <c r="H112" i="2" s="1"/>
  <c r="G112" i="2"/>
  <c r="R111" i="2"/>
  <c r="R110" i="2" s="1"/>
  <c r="M111" i="2"/>
  <c r="M110" i="2" s="1"/>
  <c r="F111" i="2"/>
  <c r="H111" i="2" s="1"/>
  <c r="H110" i="2" s="1"/>
  <c r="Q110" i="2"/>
  <c r="L110" i="2"/>
  <c r="G110" i="2"/>
  <c r="E110" i="2"/>
  <c r="P109" i="2"/>
  <c r="R109" i="2" s="1"/>
  <c r="R108" i="2" s="1"/>
  <c r="K109" i="2"/>
  <c r="K108" i="2" s="1"/>
  <c r="F109" i="2"/>
  <c r="F108" i="2" s="1"/>
  <c r="Q108" i="2"/>
  <c r="O108" i="2"/>
  <c r="N108" i="2"/>
  <c r="L108" i="2"/>
  <c r="J108" i="2"/>
  <c r="I108" i="2"/>
  <c r="G108" i="2"/>
  <c r="E108" i="2"/>
  <c r="D108" i="2"/>
  <c r="P107" i="2"/>
  <c r="K107" i="2"/>
  <c r="K106" i="2" s="1"/>
  <c r="F107" i="2"/>
  <c r="F106" i="2" s="1"/>
  <c r="Q106" i="2"/>
  <c r="O106" i="2"/>
  <c r="N106" i="2"/>
  <c r="L106" i="2"/>
  <c r="J106" i="2"/>
  <c r="I106" i="2"/>
  <c r="G106" i="2"/>
  <c r="E106" i="2"/>
  <c r="D106" i="2"/>
  <c r="H105" i="2"/>
  <c r="H104" i="2" s="1"/>
  <c r="G104" i="2"/>
  <c r="P103" i="2"/>
  <c r="K103" i="2"/>
  <c r="K102" i="2" s="1"/>
  <c r="F103" i="2"/>
  <c r="F102" i="2" s="1"/>
  <c r="Q102" i="2"/>
  <c r="O102" i="2"/>
  <c r="N102" i="2"/>
  <c r="L102" i="2"/>
  <c r="J102" i="2"/>
  <c r="I102" i="2"/>
  <c r="G102" i="2"/>
  <c r="E102" i="2"/>
  <c r="D102" i="2"/>
  <c r="P98" i="2"/>
  <c r="P97" i="2" s="1"/>
  <c r="K98" i="2"/>
  <c r="K97" i="2" s="1"/>
  <c r="F98" i="2"/>
  <c r="H98" i="2" s="1"/>
  <c r="H97" i="2" s="1"/>
  <c r="Q97" i="2"/>
  <c r="O97" i="2"/>
  <c r="N97" i="2"/>
  <c r="L97" i="2"/>
  <c r="J97" i="2"/>
  <c r="I97" i="2"/>
  <c r="G97" i="2"/>
  <c r="F97" i="2"/>
  <c r="E97" i="2"/>
  <c r="D97" i="2"/>
  <c r="P96" i="2"/>
  <c r="R96" i="2" s="1"/>
  <c r="R95" i="2" s="1"/>
  <c r="K96" i="2"/>
  <c r="K95" i="2" s="1"/>
  <c r="F96" i="2"/>
  <c r="H96" i="2" s="1"/>
  <c r="H95" i="2" s="1"/>
  <c r="Q95" i="2"/>
  <c r="O95" i="2"/>
  <c r="N95" i="2"/>
  <c r="L95" i="2"/>
  <c r="J95" i="2"/>
  <c r="I95" i="2"/>
  <c r="G95" i="2"/>
  <c r="E95" i="2"/>
  <c r="D95" i="2"/>
  <c r="P94" i="2"/>
  <c r="R94" i="2" s="1"/>
  <c r="R93" i="2" s="1"/>
  <c r="K94" i="2"/>
  <c r="M94" i="2" s="1"/>
  <c r="M93" i="2" s="1"/>
  <c r="F94" i="2"/>
  <c r="Q93" i="2"/>
  <c r="O93" i="2"/>
  <c r="N93" i="2"/>
  <c r="L93" i="2"/>
  <c r="K93" i="2"/>
  <c r="J93" i="2"/>
  <c r="I93" i="2"/>
  <c r="G93" i="2"/>
  <c r="E93" i="2"/>
  <c r="D93" i="2"/>
  <c r="P92" i="2"/>
  <c r="R92" i="2" s="1"/>
  <c r="R91" i="2" s="1"/>
  <c r="K92" i="2"/>
  <c r="K91" i="2" s="1"/>
  <c r="F92" i="2"/>
  <c r="H92" i="2" s="1"/>
  <c r="H91" i="2" s="1"/>
  <c r="Q91" i="2"/>
  <c r="O91" i="2"/>
  <c r="N91" i="2"/>
  <c r="L91" i="2"/>
  <c r="J91" i="2"/>
  <c r="I91" i="2"/>
  <c r="G91" i="2"/>
  <c r="E91" i="2"/>
  <c r="D91" i="2"/>
  <c r="P90" i="2"/>
  <c r="R90" i="2" s="1"/>
  <c r="K90" i="2"/>
  <c r="M90" i="2" s="1"/>
  <c r="F90" i="2"/>
  <c r="P89" i="2"/>
  <c r="R89" i="2" s="1"/>
  <c r="K89" i="2"/>
  <c r="M89" i="2" s="1"/>
  <c r="G89" i="2"/>
  <c r="G85" i="2" s="1"/>
  <c r="E89" i="2"/>
  <c r="F89" i="2" s="1"/>
  <c r="P88" i="2"/>
  <c r="R88" i="2" s="1"/>
  <c r="K88" i="2"/>
  <c r="M88" i="2" s="1"/>
  <c r="F88" i="2"/>
  <c r="H88" i="2" s="1"/>
  <c r="P87" i="2"/>
  <c r="R87" i="2" s="1"/>
  <c r="K87" i="2"/>
  <c r="M87" i="2" s="1"/>
  <c r="F87" i="2"/>
  <c r="H87" i="2" s="1"/>
  <c r="P86" i="2"/>
  <c r="K86" i="2"/>
  <c r="F86" i="2"/>
  <c r="H86" i="2" s="1"/>
  <c r="Q85" i="2"/>
  <c r="O85" i="2"/>
  <c r="N85" i="2"/>
  <c r="L85" i="2"/>
  <c r="J85" i="2"/>
  <c r="I85" i="2"/>
  <c r="D85" i="2"/>
  <c r="P84" i="2"/>
  <c r="R84" i="2" s="1"/>
  <c r="K84" i="2"/>
  <c r="M84" i="2" s="1"/>
  <c r="F84" i="2"/>
  <c r="H84" i="2" s="1"/>
  <c r="P83" i="2"/>
  <c r="R83" i="2" s="1"/>
  <c r="K83" i="2"/>
  <c r="M83" i="2" s="1"/>
  <c r="F83" i="2"/>
  <c r="H83" i="2" s="1"/>
  <c r="P82" i="2"/>
  <c r="R82" i="2" s="1"/>
  <c r="K82" i="2"/>
  <c r="M82" i="2" s="1"/>
  <c r="F82" i="2"/>
  <c r="H82" i="2" s="1"/>
  <c r="P81" i="2"/>
  <c r="R81" i="2" s="1"/>
  <c r="K81" i="2"/>
  <c r="M81" i="2" s="1"/>
  <c r="F81" i="2"/>
  <c r="Q80" i="2"/>
  <c r="O80" i="2"/>
  <c r="N80" i="2"/>
  <c r="L80" i="2"/>
  <c r="J80" i="2"/>
  <c r="I80" i="2"/>
  <c r="G80" i="2"/>
  <c r="E80" i="2"/>
  <c r="D80" i="2"/>
  <c r="P79" i="2"/>
  <c r="P78" i="2" s="1"/>
  <c r="K79" i="2"/>
  <c r="M79" i="2" s="1"/>
  <c r="M78" i="2" s="1"/>
  <c r="F79" i="2"/>
  <c r="Q78" i="2"/>
  <c r="O78" i="2"/>
  <c r="N78" i="2"/>
  <c r="L78" i="2"/>
  <c r="J78" i="2"/>
  <c r="I78" i="2"/>
  <c r="G78" i="2"/>
  <c r="E78" i="2"/>
  <c r="D78" i="2"/>
  <c r="P77" i="2"/>
  <c r="R77" i="2" s="1"/>
  <c r="R76" i="2" s="1"/>
  <c r="K77" i="2"/>
  <c r="K76" i="2" s="1"/>
  <c r="F77" i="2"/>
  <c r="H77" i="2" s="1"/>
  <c r="H76" i="2" s="1"/>
  <c r="Q76" i="2"/>
  <c r="O76" i="2"/>
  <c r="N76" i="2"/>
  <c r="L76" i="2"/>
  <c r="J76" i="2"/>
  <c r="I76" i="2"/>
  <c r="G76" i="2"/>
  <c r="F76" i="2"/>
  <c r="E76" i="2"/>
  <c r="D76" i="2"/>
  <c r="P75" i="2"/>
  <c r="R75" i="2" s="1"/>
  <c r="R74" i="2" s="1"/>
  <c r="K75" i="2"/>
  <c r="M75" i="2" s="1"/>
  <c r="M74" i="2" s="1"/>
  <c r="F75" i="2"/>
  <c r="F74" i="2" s="1"/>
  <c r="Q74" i="2"/>
  <c r="O74" i="2"/>
  <c r="N74" i="2"/>
  <c r="L74" i="2"/>
  <c r="J74" i="2"/>
  <c r="I74" i="2"/>
  <c r="G74" i="2"/>
  <c r="E74" i="2"/>
  <c r="D74" i="2"/>
  <c r="H72" i="2"/>
  <c r="H71" i="2" s="1"/>
  <c r="G71" i="2"/>
  <c r="P70" i="2"/>
  <c r="R70" i="2" s="1"/>
  <c r="R69" i="2" s="1"/>
  <c r="K70" i="2"/>
  <c r="M70" i="2" s="1"/>
  <c r="M69" i="2" s="1"/>
  <c r="F70" i="2"/>
  <c r="F69" i="2" s="1"/>
  <c r="Q69" i="2"/>
  <c r="P69" i="2"/>
  <c r="O69" i="2"/>
  <c r="N69" i="2"/>
  <c r="L69" i="2"/>
  <c r="J69" i="2"/>
  <c r="I69" i="2"/>
  <c r="G69" i="2"/>
  <c r="E69" i="2"/>
  <c r="D69" i="2"/>
  <c r="P68" i="2"/>
  <c r="P67" i="2" s="1"/>
  <c r="K68" i="2"/>
  <c r="K67" i="2" s="1"/>
  <c r="F68" i="2"/>
  <c r="H68" i="2" s="1"/>
  <c r="H67" i="2" s="1"/>
  <c r="Q67" i="2"/>
  <c r="O67" i="2"/>
  <c r="N67" i="2"/>
  <c r="L67" i="2"/>
  <c r="J67" i="2"/>
  <c r="I67" i="2"/>
  <c r="G67" i="2"/>
  <c r="E67" i="2"/>
  <c r="D67" i="2"/>
  <c r="N66" i="2"/>
  <c r="I66" i="2"/>
  <c r="I65" i="2" s="1"/>
  <c r="G66" i="2"/>
  <c r="G65" i="2" s="1"/>
  <c r="D66" i="2"/>
  <c r="D65" i="2" s="1"/>
  <c r="Q65" i="2"/>
  <c r="O65" i="2"/>
  <c r="L65" i="2"/>
  <c r="J65" i="2"/>
  <c r="E65" i="2"/>
  <c r="P64" i="2"/>
  <c r="K64" i="2"/>
  <c r="K63" i="2" s="1"/>
  <c r="F64" i="2"/>
  <c r="F63" i="2" s="1"/>
  <c r="Q63" i="2"/>
  <c r="O63" i="2"/>
  <c r="N63" i="2"/>
  <c r="L63" i="2"/>
  <c r="J63" i="2"/>
  <c r="I63" i="2"/>
  <c r="G63" i="2"/>
  <c r="E63" i="2"/>
  <c r="D63" i="2"/>
  <c r="P62" i="2"/>
  <c r="R62" i="2" s="1"/>
  <c r="K62" i="2"/>
  <c r="M62" i="2" s="1"/>
  <c r="F62" i="2"/>
  <c r="P61" i="2"/>
  <c r="R61" i="2" s="1"/>
  <c r="M61" i="2"/>
  <c r="K61" i="2"/>
  <c r="F61" i="2"/>
  <c r="H61" i="2" s="1"/>
  <c r="Q60" i="2"/>
  <c r="O60" i="2"/>
  <c r="N60" i="2"/>
  <c r="L60" i="2"/>
  <c r="J60" i="2"/>
  <c r="I60" i="2"/>
  <c r="G60" i="2"/>
  <c r="E60" i="2"/>
  <c r="D60" i="2"/>
  <c r="H57" i="2"/>
  <c r="H56" i="2" s="1"/>
  <c r="G56" i="2"/>
  <c r="F55" i="2"/>
  <c r="F54" i="2" s="1"/>
  <c r="F53" i="2" s="1"/>
  <c r="Q54" i="2"/>
  <c r="Q53" i="2" s="1"/>
  <c r="O54" i="2"/>
  <c r="O53" i="2" s="1"/>
  <c r="N54" i="2"/>
  <c r="L54" i="2"/>
  <c r="L53" i="2" s="1"/>
  <c r="J54" i="2"/>
  <c r="J53" i="2" s="1"/>
  <c r="I54" i="2"/>
  <c r="I53" i="2" s="1"/>
  <c r="G54" i="2"/>
  <c r="E54" i="2"/>
  <c r="E53" i="2" s="1"/>
  <c r="D54" i="2"/>
  <c r="D53" i="2" s="1"/>
  <c r="P53" i="2"/>
  <c r="N53" i="2"/>
  <c r="K53" i="2"/>
  <c r="P52" i="2"/>
  <c r="K52" i="2"/>
  <c r="M52" i="2" s="1"/>
  <c r="F52" i="2"/>
  <c r="H52" i="2" s="1"/>
  <c r="P51" i="2"/>
  <c r="R51" i="2" s="1"/>
  <c r="K51" i="2"/>
  <c r="M51" i="2" s="1"/>
  <c r="F51" i="2"/>
  <c r="Q50" i="2"/>
  <c r="O50" i="2"/>
  <c r="N50" i="2"/>
  <c r="L50" i="2"/>
  <c r="J50" i="2"/>
  <c r="I50" i="2"/>
  <c r="G50" i="2"/>
  <c r="E50" i="2"/>
  <c r="D50" i="2"/>
  <c r="P49" i="2"/>
  <c r="R49" i="2" s="1"/>
  <c r="K49" i="2"/>
  <c r="M49" i="2" s="1"/>
  <c r="F49" i="2"/>
  <c r="H49" i="2" s="1"/>
  <c r="P48" i="2"/>
  <c r="R48" i="2" s="1"/>
  <c r="K48" i="2"/>
  <c r="F48" i="2"/>
  <c r="H48" i="2" s="1"/>
  <c r="Q47" i="2"/>
  <c r="O47" i="2"/>
  <c r="N47" i="2"/>
  <c r="L47" i="2"/>
  <c r="J47" i="2"/>
  <c r="I47" i="2"/>
  <c r="G47" i="2"/>
  <c r="E47" i="2"/>
  <c r="D47" i="2"/>
  <c r="P46" i="2"/>
  <c r="R46" i="2" s="1"/>
  <c r="K46" i="2"/>
  <c r="M46" i="2" s="1"/>
  <c r="F46" i="2"/>
  <c r="H46" i="2" s="1"/>
  <c r="P45" i="2"/>
  <c r="R45" i="2" s="1"/>
  <c r="K45" i="2"/>
  <c r="M45" i="2" s="1"/>
  <c r="F45" i="2"/>
  <c r="H45" i="2" s="1"/>
  <c r="P44" i="2"/>
  <c r="R44" i="2" s="1"/>
  <c r="K44" i="2"/>
  <c r="M44" i="2" s="1"/>
  <c r="F44" i="2"/>
  <c r="H44" i="2" s="1"/>
  <c r="Q43" i="2"/>
  <c r="O43" i="2"/>
  <c r="N43" i="2"/>
  <c r="L43" i="2"/>
  <c r="J43" i="2"/>
  <c r="I43" i="2"/>
  <c r="G43" i="2"/>
  <c r="E43" i="2"/>
  <c r="D43" i="2"/>
  <c r="P41" i="2"/>
  <c r="R41" i="2" s="1"/>
  <c r="R40" i="2" s="1"/>
  <c r="K41" i="2"/>
  <c r="M41" i="2" s="1"/>
  <c r="M40" i="2" s="1"/>
  <c r="F41" i="2"/>
  <c r="H41" i="2" s="1"/>
  <c r="H40" i="2" s="1"/>
  <c r="Q40" i="2"/>
  <c r="O40" i="2"/>
  <c r="N40" i="2"/>
  <c r="L40" i="2"/>
  <c r="J40" i="2"/>
  <c r="I40" i="2"/>
  <c r="G40" i="2"/>
  <c r="E40" i="2"/>
  <c r="D40" i="2"/>
  <c r="R39" i="2"/>
  <c r="R38" i="2" s="1"/>
  <c r="M39" i="2"/>
  <c r="M38" i="2" s="1"/>
  <c r="F39" i="2"/>
  <c r="H39" i="2" s="1"/>
  <c r="H38" i="2" s="1"/>
  <c r="Q38" i="2"/>
  <c r="O38" i="2"/>
  <c r="N38" i="2"/>
  <c r="L38" i="2"/>
  <c r="J38" i="2"/>
  <c r="I38" i="2"/>
  <c r="G38" i="2"/>
  <c r="F38" i="2"/>
  <c r="E38" i="2"/>
  <c r="D38" i="2"/>
  <c r="H37" i="2"/>
  <c r="H36" i="2" s="1"/>
  <c r="G36" i="2"/>
  <c r="H35" i="2"/>
  <c r="H34" i="2" s="1"/>
  <c r="G34" i="2"/>
  <c r="H33" i="2"/>
  <c r="H32" i="2" s="1"/>
  <c r="G32" i="2"/>
  <c r="R31" i="2"/>
  <c r="R30" i="2" s="1"/>
  <c r="M31" i="2"/>
  <c r="M30" i="2" s="1"/>
  <c r="F31" i="2"/>
  <c r="Q30" i="2"/>
  <c r="L30" i="2"/>
  <c r="G30" i="2"/>
  <c r="E30" i="2"/>
  <c r="H29" i="2"/>
  <c r="H27" i="2" s="1"/>
  <c r="H26" i="2" s="1"/>
  <c r="G27" i="2"/>
  <c r="G26" i="2" s="1"/>
  <c r="H25" i="2"/>
  <c r="H24" i="2" s="1"/>
  <c r="G24" i="2"/>
  <c r="G23" i="2"/>
  <c r="G22" i="2" s="1"/>
  <c r="F21" i="2"/>
  <c r="H21" i="2" s="1"/>
  <c r="H20" i="2" s="1"/>
  <c r="Q20" i="2"/>
  <c r="O20" i="2"/>
  <c r="N20" i="2"/>
  <c r="L20" i="2"/>
  <c r="J20" i="2"/>
  <c r="I20" i="2"/>
  <c r="G20" i="2"/>
  <c r="E20" i="2"/>
  <c r="H19" i="2"/>
  <c r="H18" i="2" s="1"/>
  <c r="G18" i="2"/>
  <c r="R17" i="2"/>
  <c r="R16" i="2" s="1"/>
  <c r="M17" i="2"/>
  <c r="M16" i="2" s="1"/>
  <c r="F17" i="2"/>
  <c r="F16" i="2" s="1"/>
  <c r="Q16" i="2"/>
  <c r="O16" i="2"/>
  <c r="N16" i="2"/>
  <c r="L16" i="2"/>
  <c r="J16" i="2"/>
  <c r="I16" i="2"/>
  <c r="G16" i="2"/>
  <c r="E16" i="2"/>
  <c r="D16" i="2"/>
  <c r="P15" i="2"/>
  <c r="P14" i="2" s="1"/>
  <c r="K15" i="2"/>
  <c r="K14" i="2" s="1"/>
  <c r="F15" i="2"/>
  <c r="F14" i="2" s="1"/>
  <c r="Q14" i="2"/>
  <c r="O14" i="2"/>
  <c r="N14" i="2"/>
  <c r="L14" i="2"/>
  <c r="J14" i="2"/>
  <c r="I14" i="2"/>
  <c r="G14" i="2"/>
  <c r="E14" i="2"/>
  <c r="D14" i="2"/>
  <c r="P131" i="2" l="1"/>
  <c r="F169" i="2"/>
  <c r="N101" i="2"/>
  <c r="N100" i="2" s="1"/>
  <c r="J120" i="2"/>
  <c r="J119" i="2" s="1"/>
  <c r="K233" i="2"/>
  <c r="K232" i="2" s="1"/>
  <c r="I298" i="2"/>
  <c r="I422" i="2"/>
  <c r="I421" i="2" s="1"/>
  <c r="O422" i="2"/>
  <c r="O421" i="2" s="1"/>
  <c r="P508" i="2"/>
  <c r="P274" i="2"/>
  <c r="F302" i="2"/>
  <c r="G355" i="2"/>
  <c r="K363" i="2"/>
  <c r="E409" i="2"/>
  <c r="E408" i="2" s="1"/>
  <c r="J448" i="2"/>
  <c r="J447" i="2" s="1"/>
  <c r="K579" i="2"/>
  <c r="P40" i="2"/>
  <c r="K47" i="2"/>
  <c r="I362" i="2"/>
  <c r="H368" i="2"/>
  <c r="H367" i="2" s="1"/>
  <c r="H366" i="2" s="1"/>
  <c r="Q371" i="2"/>
  <c r="F226" i="2"/>
  <c r="F225" i="2" s="1"/>
  <c r="P268" i="2"/>
  <c r="L393" i="2"/>
  <c r="P153" i="2"/>
  <c r="R245" i="2"/>
  <c r="R244" i="2" s="1"/>
  <c r="R243" i="2" s="1"/>
  <c r="H271" i="2"/>
  <c r="H270" i="2" s="1"/>
  <c r="P337" i="2"/>
  <c r="N401" i="2"/>
  <c r="K410" i="2"/>
  <c r="N414" i="2"/>
  <c r="F476" i="2"/>
  <c r="H130" i="2"/>
  <c r="H129" i="2" s="1"/>
  <c r="I138" i="2"/>
  <c r="I137" i="2" s="1"/>
  <c r="R170" i="2"/>
  <c r="R169" i="2" s="1"/>
  <c r="D192" i="2"/>
  <c r="D202" i="2"/>
  <c r="D201" i="2" s="1"/>
  <c r="O232" i="2"/>
  <c r="O228" i="2" s="1"/>
  <c r="H236" i="2"/>
  <c r="H235" i="2" s="1"/>
  <c r="H248" i="2"/>
  <c r="R258" i="2"/>
  <c r="R257" i="2" s="1"/>
  <c r="F282" i="2"/>
  <c r="K285" i="2"/>
  <c r="P299" i="2"/>
  <c r="L322" i="2"/>
  <c r="L316" i="2" s="1"/>
  <c r="E345" i="2"/>
  <c r="K346" i="2"/>
  <c r="K352" i="2"/>
  <c r="K351" i="2" s="1"/>
  <c r="K350" i="2" s="1"/>
  <c r="J355" i="2"/>
  <c r="D371" i="2"/>
  <c r="Q393" i="2"/>
  <c r="P399" i="2"/>
  <c r="G401" i="2"/>
  <c r="K404" i="2"/>
  <c r="P414" i="2"/>
  <c r="K415" i="2"/>
  <c r="N422" i="2"/>
  <c r="N421" i="2" s="1"/>
  <c r="N420" i="2" s="1"/>
  <c r="J422" i="2"/>
  <c r="J421" i="2" s="1"/>
  <c r="E433" i="2"/>
  <c r="E432" i="2" s="1"/>
  <c r="F433" i="2"/>
  <c r="F432" i="2" s="1"/>
  <c r="R483" i="2"/>
  <c r="R482" i="2" s="1"/>
  <c r="K514" i="2"/>
  <c r="P514" i="2"/>
  <c r="N531" i="2"/>
  <c r="H572" i="2"/>
  <c r="H571" i="2" s="1"/>
  <c r="P108" i="2"/>
  <c r="P149" i="2"/>
  <c r="F91" i="2"/>
  <c r="P205" i="2"/>
  <c r="Q274" i="2"/>
  <c r="P76" i="2"/>
  <c r="G299" i="2"/>
  <c r="E371" i="2"/>
  <c r="H437" i="2"/>
  <c r="H436" i="2" s="1"/>
  <c r="E481" i="2"/>
  <c r="M517" i="2"/>
  <c r="M516" i="2" s="1"/>
  <c r="K66" i="2"/>
  <c r="K65" i="2" s="1"/>
  <c r="L161" i="2"/>
  <c r="L160" i="2" s="1"/>
  <c r="H176" i="2"/>
  <c r="H175" i="2" s="1"/>
  <c r="I192" i="2"/>
  <c r="P196" i="2"/>
  <c r="K263" i="2"/>
  <c r="H300" i="2"/>
  <c r="R298" i="2"/>
  <c r="R297" i="2" s="1"/>
  <c r="K402" i="2"/>
  <c r="R435" i="2"/>
  <c r="R434" i="2" s="1"/>
  <c r="R433" i="2" s="1"/>
  <c r="R432" i="2" s="1"/>
  <c r="K488" i="2"/>
  <c r="K487" i="2" s="1"/>
  <c r="K486" i="2" s="1"/>
  <c r="H493" i="2"/>
  <c r="H492" i="2" s="1"/>
  <c r="H491" i="2" s="1"/>
  <c r="R525" i="2"/>
  <c r="R524" i="2" s="1"/>
  <c r="M527" i="2"/>
  <c r="M526" i="2" s="1"/>
  <c r="I531" i="2"/>
  <c r="K564" i="2"/>
  <c r="O13" i="2"/>
  <c r="F40" i="2"/>
  <c r="N42" i="2"/>
  <c r="P13" i="2"/>
  <c r="Q59" i="2"/>
  <c r="K69" i="2"/>
  <c r="R98" i="2"/>
  <c r="R97" i="2" s="1"/>
  <c r="M96" i="2"/>
  <c r="M95" i="2" s="1"/>
  <c r="F101" i="2"/>
  <c r="F100" i="2" s="1"/>
  <c r="H109" i="2"/>
  <c r="H108" i="2" s="1"/>
  <c r="F110" i="2"/>
  <c r="H136" i="2"/>
  <c r="H135" i="2" s="1"/>
  <c r="H134" i="2" s="1"/>
  <c r="H133" i="2" s="1"/>
  <c r="E128" i="2"/>
  <c r="E127" i="2" s="1"/>
  <c r="L128" i="2"/>
  <c r="L127" i="2" s="1"/>
  <c r="F149" i="2"/>
  <c r="H163" i="2"/>
  <c r="R168" i="2"/>
  <c r="R167" i="2" s="1"/>
  <c r="R172" i="2"/>
  <c r="R171" i="2" s="1"/>
  <c r="H168" i="2"/>
  <c r="H167" i="2" s="1"/>
  <c r="G192" i="2"/>
  <c r="G188" i="2" s="1"/>
  <c r="N192" i="2"/>
  <c r="F202" i="2"/>
  <c r="F201" i="2" s="1"/>
  <c r="H222" i="2"/>
  <c r="H221" i="2" s="1"/>
  <c r="O220" i="2"/>
  <c r="M227" i="2"/>
  <c r="M226" i="2" s="1"/>
  <c r="M225" i="2" s="1"/>
  <c r="K241" i="2"/>
  <c r="K240" i="2" s="1"/>
  <c r="M258" i="2"/>
  <c r="M257" i="2" s="1"/>
  <c r="H264" i="2"/>
  <c r="H263" i="2" s="1"/>
  <c r="H267" i="2"/>
  <c r="H266" i="2" s="1"/>
  <c r="M275" i="2"/>
  <c r="M274" i="2" s="1"/>
  <c r="R275" i="2"/>
  <c r="I274" i="2"/>
  <c r="I282" i="2"/>
  <c r="N282" i="2"/>
  <c r="H286" i="2"/>
  <c r="H285" i="2" s="1"/>
  <c r="G282" i="2"/>
  <c r="K293" i="2"/>
  <c r="J322" i="2"/>
  <c r="J316" i="2" s="1"/>
  <c r="M330" i="2"/>
  <c r="M329" i="2" s="1"/>
  <c r="R335" i="2"/>
  <c r="R333" i="2" s="1"/>
  <c r="H340" i="2"/>
  <c r="H339" i="2" s="1"/>
  <c r="I345" i="2"/>
  <c r="D345" i="2"/>
  <c r="J345" i="2"/>
  <c r="L371" i="2"/>
  <c r="H400" i="2"/>
  <c r="H399" i="2" s="1"/>
  <c r="D401" i="2"/>
  <c r="P426" i="2"/>
  <c r="E422" i="2"/>
  <c r="E421" i="2" s="1"/>
  <c r="H435" i="2"/>
  <c r="H434" i="2" s="1"/>
  <c r="H433" i="2" s="1"/>
  <c r="H432" i="2" s="1"/>
  <c r="O433" i="2"/>
  <c r="O432" i="2" s="1"/>
  <c r="P461" i="2"/>
  <c r="M462" i="2"/>
  <c r="M461" i="2" s="1"/>
  <c r="K463" i="2"/>
  <c r="M476" i="2"/>
  <c r="I481" i="2"/>
  <c r="O481" i="2"/>
  <c r="M460" i="2"/>
  <c r="M459" i="2" s="1"/>
  <c r="K467" i="2"/>
  <c r="K510" i="2"/>
  <c r="M525" i="2"/>
  <c r="M524" i="2" s="1"/>
  <c r="E531" i="2"/>
  <c r="L531" i="2"/>
  <c r="H528" i="2"/>
  <c r="L568" i="2"/>
  <c r="H576" i="2"/>
  <c r="H575" i="2" s="1"/>
  <c r="G568" i="2"/>
  <c r="N568" i="2"/>
  <c r="O568" i="2"/>
  <c r="J568" i="2"/>
  <c r="Q568" i="2"/>
  <c r="P43" i="2"/>
  <c r="E101" i="2"/>
  <c r="E100" i="2" s="1"/>
  <c r="M239" i="2"/>
  <c r="O401" i="2"/>
  <c r="H477" i="2"/>
  <c r="H476" i="2" s="1"/>
  <c r="D219" i="2"/>
  <c r="R60" i="2"/>
  <c r="Q290" i="2"/>
  <c r="J362" i="2"/>
  <c r="R476" i="2"/>
  <c r="K85" i="2"/>
  <c r="Q220" i="2"/>
  <c r="Q219" i="2" s="1"/>
  <c r="P401" i="2"/>
  <c r="J282" i="2"/>
  <c r="F320" i="2"/>
  <c r="F317" i="2" s="1"/>
  <c r="H321" i="2"/>
  <c r="H320" i="2" s="1"/>
  <c r="H317" i="2" s="1"/>
  <c r="F440" i="2"/>
  <c r="F439" i="2" s="1"/>
  <c r="F438" i="2" s="1"/>
  <c r="H441" i="2"/>
  <c r="H440" i="2" s="1"/>
  <c r="H439" i="2" s="1"/>
  <c r="H438" i="2" s="1"/>
  <c r="F479" i="2"/>
  <c r="H480" i="2"/>
  <c r="H479" i="2" s="1"/>
  <c r="F488" i="2"/>
  <c r="F487" i="2" s="1"/>
  <c r="F486" i="2" s="1"/>
  <c r="H489" i="2"/>
  <c r="H488" i="2" s="1"/>
  <c r="H487" i="2" s="1"/>
  <c r="H486" i="2" s="1"/>
  <c r="H525" i="2"/>
  <c r="H524" i="2" s="1"/>
  <c r="F524" i="2"/>
  <c r="H582" i="2"/>
  <c r="H581" i="2" s="1"/>
  <c r="F581" i="2"/>
  <c r="H15" i="2"/>
  <c r="H14" i="2" s="1"/>
  <c r="H23" i="2"/>
  <c r="H22" i="2" s="1"/>
  <c r="P50" i="2"/>
  <c r="G59" i="2"/>
  <c r="M68" i="2"/>
  <c r="M67" i="2" s="1"/>
  <c r="H75" i="2"/>
  <c r="H74" i="2" s="1"/>
  <c r="M92" i="2"/>
  <c r="M91" i="2" s="1"/>
  <c r="H103" i="2"/>
  <c r="H102" i="2" s="1"/>
  <c r="R130" i="2"/>
  <c r="R129" i="2" s="1"/>
  <c r="M144" i="2"/>
  <c r="M143" i="2" s="1"/>
  <c r="K155" i="2"/>
  <c r="D161" i="2"/>
  <c r="H166" i="2"/>
  <c r="H165" i="2" s="1"/>
  <c r="M168" i="2"/>
  <c r="M167" i="2" s="1"/>
  <c r="M170" i="2"/>
  <c r="M169" i="2" s="1"/>
  <c r="M176" i="2"/>
  <c r="M175" i="2" s="1"/>
  <c r="M187" i="2"/>
  <c r="M186" i="2" s="1"/>
  <c r="M185" i="2" s="1"/>
  <c r="K186" i="2"/>
  <c r="K185" i="2" s="1"/>
  <c r="R193" i="2"/>
  <c r="O192" i="2"/>
  <c r="M204" i="2"/>
  <c r="M203" i="2" s="1"/>
  <c r="J220" i="2"/>
  <c r="J219" i="2" s="1"/>
  <c r="E232" i="2"/>
  <c r="H238" i="2"/>
  <c r="H237" i="2" s="1"/>
  <c r="D239" i="2"/>
  <c r="H242" i="2"/>
  <c r="H241" i="2" s="1"/>
  <c r="H240" i="2" s="1"/>
  <c r="H239" i="2" s="1"/>
  <c r="R253" i="2"/>
  <c r="R252" i="2" s="1"/>
  <c r="K320" i="2"/>
  <c r="M321" i="2"/>
  <c r="M320" i="2" s="1"/>
  <c r="G326" i="2"/>
  <c r="G322" i="2" s="1"/>
  <c r="H326" i="2"/>
  <c r="R330" i="2"/>
  <c r="R329" i="2" s="1"/>
  <c r="P329" i="2"/>
  <c r="K362" i="2"/>
  <c r="J393" i="2"/>
  <c r="M435" i="2"/>
  <c r="M434" i="2" s="1"/>
  <c r="M433" i="2" s="1"/>
  <c r="M432" i="2" s="1"/>
  <c r="K436" i="2"/>
  <c r="K433" i="2" s="1"/>
  <c r="K432" i="2" s="1"/>
  <c r="K440" i="2"/>
  <c r="K439" i="2" s="1"/>
  <c r="K438" i="2" s="1"/>
  <c r="M441" i="2"/>
  <c r="M440" i="2" s="1"/>
  <c r="M439" i="2" s="1"/>
  <c r="M438" i="2" s="1"/>
  <c r="M450" i="2"/>
  <c r="M449" i="2" s="1"/>
  <c r="K449" i="2"/>
  <c r="F453" i="2"/>
  <c r="H454" i="2"/>
  <c r="H453" i="2" s="1"/>
  <c r="N497" i="2"/>
  <c r="M503" i="2"/>
  <c r="M502" i="2" s="1"/>
  <c r="K512" i="2"/>
  <c r="M513" i="2"/>
  <c r="M512" i="2" s="1"/>
  <c r="M537" i="2"/>
  <c r="M536" i="2" s="1"/>
  <c r="K536" i="2"/>
  <c r="F545" i="2"/>
  <c r="H546" i="2"/>
  <c r="H545" i="2" s="1"/>
  <c r="M15" i="2"/>
  <c r="M14" i="2" s="1"/>
  <c r="M13" i="2" s="1"/>
  <c r="N13" i="2"/>
  <c r="N12" i="2" s="1"/>
  <c r="I42" i="2"/>
  <c r="F47" i="2"/>
  <c r="P47" i="2"/>
  <c r="P60" i="2"/>
  <c r="F60" i="2"/>
  <c r="M64" i="2"/>
  <c r="M63" i="2" s="1"/>
  <c r="Q73" i="2"/>
  <c r="F80" i="2"/>
  <c r="E85" i="2"/>
  <c r="F85" i="2"/>
  <c r="M103" i="2"/>
  <c r="M102" i="2" s="1"/>
  <c r="D101" i="2"/>
  <c r="D100" i="2" s="1"/>
  <c r="G120" i="2"/>
  <c r="G119" i="2" s="1"/>
  <c r="N120" i="2"/>
  <c r="N119" i="2" s="1"/>
  <c r="D128" i="2"/>
  <c r="D127" i="2" s="1"/>
  <c r="Q128" i="2"/>
  <c r="Q127" i="2" s="1"/>
  <c r="G138" i="2"/>
  <c r="G137" i="2" s="1"/>
  <c r="F143" i="2"/>
  <c r="H144" i="2"/>
  <c r="H143" i="2" s="1"/>
  <c r="K190" i="2"/>
  <c r="K189" i="2" s="1"/>
  <c r="P250" i="2"/>
  <c r="P248" i="2" s="1"/>
  <c r="P247" i="2" s="1"/>
  <c r="P246" i="2" s="1"/>
  <c r="K252" i="2"/>
  <c r="M253" i="2"/>
  <c r="M252" i="2" s="1"/>
  <c r="L256" i="2"/>
  <c r="I265" i="2"/>
  <c r="J290" i="2"/>
  <c r="R296" i="2"/>
  <c r="R295" i="2" s="1"/>
  <c r="H302" i="2"/>
  <c r="G308" i="2"/>
  <c r="G307" i="2" s="1"/>
  <c r="P372" i="2"/>
  <c r="P371" i="2" s="1"/>
  <c r="R373" i="2"/>
  <c r="R372" i="2" s="1"/>
  <c r="R371" i="2" s="1"/>
  <c r="L401" i="2"/>
  <c r="L370" i="2" s="1"/>
  <c r="J409" i="2"/>
  <c r="J408" i="2" s="1"/>
  <c r="D414" i="2"/>
  <c r="D409" i="2" s="1"/>
  <c r="D408" i="2" s="1"/>
  <c r="L409" i="2"/>
  <c r="L408" i="2" s="1"/>
  <c r="N458" i="2"/>
  <c r="H468" i="2"/>
  <c r="H467" i="2" s="1"/>
  <c r="H475" i="2"/>
  <c r="H474" i="2" s="1"/>
  <c r="F474" i="2"/>
  <c r="M483" i="2"/>
  <c r="M482" i="2" s="1"/>
  <c r="M481" i="2" s="1"/>
  <c r="R489" i="2"/>
  <c r="R488" i="2" s="1"/>
  <c r="R487" i="2" s="1"/>
  <c r="R486" i="2" s="1"/>
  <c r="H517" i="2"/>
  <c r="H516" i="2" s="1"/>
  <c r="P518" i="2"/>
  <c r="R519" i="2"/>
  <c r="R518" i="2" s="1"/>
  <c r="M555" i="2"/>
  <c r="M554" i="2" s="1"/>
  <c r="K554" i="2"/>
  <c r="R580" i="2"/>
  <c r="R579" i="2" s="1"/>
  <c r="P579" i="2"/>
  <c r="K151" i="2"/>
  <c r="M152" i="2"/>
  <c r="M151" i="2" s="1"/>
  <c r="F190" i="2"/>
  <c r="F189" i="2" s="1"/>
  <c r="H191" i="2"/>
  <c r="H190" i="2" s="1"/>
  <c r="H189" i="2" s="1"/>
  <c r="P93" i="2"/>
  <c r="M220" i="2"/>
  <c r="P266" i="2"/>
  <c r="R267" i="2"/>
  <c r="R266" i="2" s="1"/>
  <c r="R265" i="2" s="1"/>
  <c r="P352" i="2"/>
  <c r="P351" i="2" s="1"/>
  <c r="P350" i="2" s="1"/>
  <c r="R353" i="2"/>
  <c r="R352" i="2" s="1"/>
  <c r="R351" i="2" s="1"/>
  <c r="R350" i="2" s="1"/>
  <c r="P423" i="2"/>
  <c r="R424" i="2"/>
  <c r="R423" i="2" s="1"/>
  <c r="R422" i="2" s="1"/>
  <c r="R421" i="2" s="1"/>
  <c r="F451" i="2"/>
  <c r="H452" i="2"/>
  <c r="H451" i="2" s="1"/>
  <c r="F463" i="2"/>
  <c r="H464" i="2"/>
  <c r="H463" i="2" s="1"/>
  <c r="F66" i="2"/>
  <c r="H580" i="2"/>
  <c r="H579" i="2" s="1"/>
  <c r="E581" i="2"/>
  <c r="G42" i="2"/>
  <c r="M48" i="2"/>
  <c r="M47" i="2" s="1"/>
  <c r="E42" i="2"/>
  <c r="R52" i="2"/>
  <c r="R50" i="2" s="1"/>
  <c r="G53" i="2"/>
  <c r="H55" i="2"/>
  <c r="H54" i="2" s="1"/>
  <c r="H53" i="2" s="1"/>
  <c r="I59" i="2"/>
  <c r="O59" i="2"/>
  <c r="M77" i="2"/>
  <c r="M76" i="2" s="1"/>
  <c r="K78" i="2"/>
  <c r="M98" i="2"/>
  <c r="M97" i="2" s="1"/>
  <c r="H118" i="2"/>
  <c r="H117" i="2" s="1"/>
  <c r="H116" i="2" s="1"/>
  <c r="L120" i="2"/>
  <c r="L119" i="2" s="1"/>
  <c r="H120" i="2"/>
  <c r="H119" i="2" s="1"/>
  <c r="M136" i="2"/>
  <c r="M135" i="2" s="1"/>
  <c r="M134" i="2" s="1"/>
  <c r="M133" i="2" s="1"/>
  <c r="P145" i="2"/>
  <c r="R146" i="2"/>
  <c r="R145" i="2" s="1"/>
  <c r="M154" i="2"/>
  <c r="M153" i="2" s="1"/>
  <c r="L192" i="2"/>
  <c r="R197" i="2"/>
  <c r="R196" i="2" s="1"/>
  <c r="K221" i="2"/>
  <c r="K220" i="2" s="1"/>
  <c r="K219" i="2" s="1"/>
  <c r="O219" i="2"/>
  <c r="E228" i="2"/>
  <c r="K228" i="2"/>
  <c r="E239" i="2"/>
  <c r="H279" i="2"/>
  <c r="H278" i="2" s="1"/>
  <c r="R281" i="2"/>
  <c r="R280" i="2" s="1"/>
  <c r="R274" i="2" s="1"/>
  <c r="K291" i="2"/>
  <c r="H325" i="2"/>
  <c r="H323" i="2" s="1"/>
  <c r="O322" i="2"/>
  <c r="F329" i="2"/>
  <c r="H330" i="2"/>
  <c r="H329" i="2" s="1"/>
  <c r="M335" i="2"/>
  <c r="M333" i="2" s="1"/>
  <c r="K333" i="2"/>
  <c r="K341" i="2"/>
  <c r="G345" i="2"/>
  <c r="L355" i="2"/>
  <c r="L354" i="2" s="1"/>
  <c r="G362" i="2"/>
  <c r="G354" i="2" s="1"/>
  <c r="H423" i="2"/>
  <c r="M427" i="2"/>
  <c r="M426" i="2" s="1"/>
  <c r="K426" i="2"/>
  <c r="P451" i="2"/>
  <c r="P448" i="2" s="1"/>
  <c r="P447" i="2" s="1"/>
  <c r="R452" i="2"/>
  <c r="R451" i="2" s="1"/>
  <c r="R448" i="2" s="1"/>
  <c r="R447" i="2" s="1"/>
  <c r="R494" i="2"/>
  <c r="M548" i="2"/>
  <c r="M547" i="2" s="1"/>
  <c r="K547" i="2"/>
  <c r="M567" i="2"/>
  <c r="M566" i="2" s="1"/>
  <c r="P569" i="2"/>
  <c r="R570" i="2"/>
  <c r="R569" i="2" s="1"/>
  <c r="R578" i="2"/>
  <c r="R577" i="2" s="1"/>
  <c r="P577" i="2"/>
  <c r="H162" i="2"/>
  <c r="E202" i="2"/>
  <c r="E201" i="2" s="1"/>
  <c r="Q202" i="2"/>
  <c r="Q201" i="2" s="1"/>
  <c r="F214" i="2"/>
  <c r="F213" i="2" s="1"/>
  <c r="F212" i="2" s="1"/>
  <c r="L220" i="2"/>
  <c r="L219" i="2" s="1"/>
  <c r="N220" i="2"/>
  <c r="N219" i="2" s="1"/>
  <c r="N232" i="2"/>
  <c r="L239" i="2"/>
  <c r="G247" i="2"/>
  <c r="G246" i="2" s="1"/>
  <c r="M248" i="2"/>
  <c r="M247" i="2" s="1"/>
  <c r="M246" i="2" s="1"/>
  <c r="O247" i="2"/>
  <c r="O246" i="2" s="1"/>
  <c r="E282" i="2"/>
  <c r="N298" i="2"/>
  <c r="N297" i="2" s="1"/>
  <c r="G298" i="2"/>
  <c r="G297" i="2" s="1"/>
  <c r="D317" i="2"/>
  <c r="I316" i="2"/>
  <c r="O317" i="2"/>
  <c r="Q322" i="2"/>
  <c r="R328" i="2"/>
  <c r="R326" i="2" s="1"/>
  <c r="P326" i="2"/>
  <c r="F333" i="2"/>
  <c r="H335" i="2"/>
  <c r="H333" i="2" s="1"/>
  <c r="R345" i="2"/>
  <c r="M349" i="2"/>
  <c r="M348" i="2" s="1"/>
  <c r="M345" i="2" s="1"/>
  <c r="K348" i="2"/>
  <c r="O362" i="2"/>
  <c r="M373" i="2"/>
  <c r="M372" i="2" s="1"/>
  <c r="M371" i="2" s="1"/>
  <c r="K372" i="2"/>
  <c r="K371" i="2" s="1"/>
  <c r="F379" i="2"/>
  <c r="H380" i="2"/>
  <c r="H379" i="2" s="1"/>
  <c r="D458" i="2"/>
  <c r="M471" i="2"/>
  <c r="M470" i="2" s="1"/>
  <c r="K470" i="2"/>
  <c r="K562" i="2"/>
  <c r="M563" i="2"/>
  <c r="M562" i="2" s="1"/>
  <c r="J265" i="2"/>
  <c r="P265" i="2"/>
  <c r="N274" i="2"/>
  <c r="G274" i="2"/>
  <c r="O290" i="2"/>
  <c r="Q298" i="2"/>
  <c r="D322" i="2"/>
  <c r="D316" i="2" s="1"/>
  <c r="N345" i="2"/>
  <c r="E362" i="2"/>
  <c r="D393" i="2"/>
  <c r="I401" i="2"/>
  <c r="J469" i="2"/>
  <c r="Q469" i="2"/>
  <c r="J481" i="2"/>
  <c r="Q481" i="2"/>
  <c r="H518" i="2"/>
  <c r="D531" i="2"/>
  <c r="Q531" i="2"/>
  <c r="M219" i="2"/>
  <c r="O274" i="2"/>
  <c r="N448" i="2"/>
  <c r="N447" i="2" s="1"/>
  <c r="L497" i="2"/>
  <c r="F50" i="2"/>
  <c r="P91" i="2"/>
  <c r="P95" i="2"/>
  <c r="L101" i="2"/>
  <c r="L100" i="2" s="1"/>
  <c r="K101" i="2"/>
  <c r="K100" i="2" s="1"/>
  <c r="J101" i="2"/>
  <c r="J100" i="2" s="1"/>
  <c r="Q120" i="2"/>
  <c r="Q119" i="2" s="1"/>
  <c r="P125" i="2"/>
  <c r="G128" i="2"/>
  <c r="G127" i="2" s="1"/>
  <c r="P151" i="2"/>
  <c r="N161" i="2"/>
  <c r="N160" i="2" s="1"/>
  <c r="F183" i="2"/>
  <c r="F182" i="2" s="1"/>
  <c r="K248" i="2"/>
  <c r="K247" i="2" s="1"/>
  <c r="K246" i="2" s="1"/>
  <c r="Q256" i="2"/>
  <c r="L274" i="2"/>
  <c r="M290" i="2"/>
  <c r="I297" i="2"/>
  <c r="P320" i="2"/>
  <c r="F346" i="2"/>
  <c r="D360" i="2"/>
  <c r="D355" i="2" s="1"/>
  <c r="N371" i="2"/>
  <c r="E393" i="2"/>
  <c r="P416" i="2"/>
  <c r="L458" i="2"/>
  <c r="N469" i="2"/>
  <c r="O469" i="2"/>
  <c r="P479" i="2"/>
  <c r="K504" i="2"/>
  <c r="F508" i="2"/>
  <c r="F528" i="2"/>
  <c r="G531" i="2"/>
  <c r="H532" i="2"/>
  <c r="N553" i="2"/>
  <c r="P575" i="2"/>
  <c r="R15" i="2"/>
  <c r="R14" i="2" s="1"/>
  <c r="R13" i="2" s="1"/>
  <c r="D42" i="2"/>
  <c r="H62" i="2"/>
  <c r="H60" i="2" s="1"/>
  <c r="H64" i="2"/>
  <c r="H63" i="2" s="1"/>
  <c r="D73" i="2"/>
  <c r="R79" i="2"/>
  <c r="R78" i="2" s="1"/>
  <c r="H107" i="2"/>
  <c r="H106" i="2" s="1"/>
  <c r="H101" i="2" s="1"/>
  <c r="H100" i="2" s="1"/>
  <c r="D120" i="2"/>
  <c r="D119" i="2" s="1"/>
  <c r="F129" i="2"/>
  <c r="P128" i="2"/>
  <c r="P127" i="2" s="1"/>
  <c r="J138" i="2"/>
  <c r="J137" i="2" s="1"/>
  <c r="H154" i="2"/>
  <c r="H153" i="2" s="1"/>
  <c r="R163" i="2"/>
  <c r="R162" i="2" s="1"/>
  <c r="M172" i="2"/>
  <c r="M171" i="2" s="1"/>
  <c r="M174" i="2"/>
  <c r="M173" i="2" s="1"/>
  <c r="F199" i="2"/>
  <c r="L202" i="2"/>
  <c r="L201" i="2" s="1"/>
  <c r="N202" i="2"/>
  <c r="N201" i="2" s="1"/>
  <c r="H216" i="2"/>
  <c r="H214" i="2" s="1"/>
  <c r="H213" i="2" s="1"/>
  <c r="H212" i="2" s="1"/>
  <c r="H224" i="2"/>
  <c r="H223" i="2" s="1"/>
  <c r="H220" i="2" s="1"/>
  <c r="H219" i="2" s="1"/>
  <c r="R232" i="2"/>
  <c r="Q239" i="2"/>
  <c r="F244" i="2"/>
  <c r="F243" i="2" s="1"/>
  <c r="F239" i="2" s="1"/>
  <c r="D256" i="2"/>
  <c r="F261" i="2"/>
  <c r="G265" i="2"/>
  <c r="H294" i="2"/>
  <c r="H293" i="2" s="1"/>
  <c r="K295" i="2"/>
  <c r="Q297" i="2"/>
  <c r="M304" i="2"/>
  <c r="M302" i="2" s="1"/>
  <c r="M298" i="2" s="1"/>
  <c r="K339" i="2"/>
  <c r="Q345" i="2"/>
  <c r="D362" i="2"/>
  <c r="M365" i="2"/>
  <c r="M363" i="2" s="1"/>
  <c r="M362" i="2" s="1"/>
  <c r="M452" i="2"/>
  <c r="M451" i="2" s="1"/>
  <c r="H483" i="2"/>
  <c r="H482" i="2" s="1"/>
  <c r="K493" i="2"/>
  <c r="K492" i="2" s="1"/>
  <c r="K491" i="2" s="1"/>
  <c r="H503" i="2"/>
  <c r="H502" i="2" s="1"/>
  <c r="F518" i="2"/>
  <c r="K539" i="2"/>
  <c r="F541" i="2"/>
  <c r="H541" i="2" s="1"/>
  <c r="J538" i="2"/>
  <c r="M546" i="2"/>
  <c r="M545" i="2" s="1"/>
  <c r="P558" i="2"/>
  <c r="H563" i="2"/>
  <c r="H562" i="2" s="1"/>
  <c r="M570" i="2"/>
  <c r="M569" i="2" s="1"/>
  <c r="K571" i="2"/>
  <c r="F583" i="2"/>
  <c r="I188" i="2"/>
  <c r="O239" i="2"/>
  <c r="H43" i="2"/>
  <c r="E59" i="2"/>
  <c r="F67" i="2"/>
  <c r="K145" i="2"/>
  <c r="N188" i="2"/>
  <c r="J202" i="2"/>
  <c r="J201" i="2" s="1"/>
  <c r="R214" i="2"/>
  <c r="R213" i="2" s="1"/>
  <c r="R212" i="2" s="1"/>
  <c r="O298" i="2"/>
  <c r="O297" i="2" s="1"/>
  <c r="F410" i="2"/>
  <c r="Q422" i="2"/>
  <c r="Q421" i="2" s="1"/>
  <c r="D469" i="2"/>
  <c r="P536" i="2"/>
  <c r="I539" i="2"/>
  <c r="F566" i="2"/>
  <c r="J13" i="2"/>
  <c r="L42" i="2"/>
  <c r="D59" i="2"/>
  <c r="K74" i="2"/>
  <c r="I73" i="2"/>
  <c r="I58" i="2" s="1"/>
  <c r="Q101" i="2"/>
  <c r="Q100" i="2" s="1"/>
  <c r="M121" i="2"/>
  <c r="N128" i="2"/>
  <c r="N127" i="2" s="1"/>
  <c r="R128" i="2"/>
  <c r="R127" i="2" s="1"/>
  <c r="I161" i="2"/>
  <c r="I160" i="2" s="1"/>
  <c r="F173" i="2"/>
  <c r="I202" i="2"/>
  <c r="I201" i="2" s="1"/>
  <c r="H232" i="2"/>
  <c r="H228" i="2" s="1"/>
  <c r="I232" i="2"/>
  <c r="I228" i="2" s="1"/>
  <c r="E247" i="2"/>
  <c r="E246" i="2" s="1"/>
  <c r="O265" i="2"/>
  <c r="D282" i="2"/>
  <c r="M282" i="2"/>
  <c r="P291" i="2"/>
  <c r="G290" i="2"/>
  <c r="J298" i="2"/>
  <c r="J297" i="2" s="1"/>
  <c r="H338" i="2"/>
  <c r="E355" i="2"/>
  <c r="E354" i="2" s="1"/>
  <c r="I371" i="2"/>
  <c r="G371" i="2"/>
  <c r="G448" i="2"/>
  <c r="G447" i="2" s="1"/>
  <c r="J458" i="2"/>
  <c r="I469" i="2"/>
  <c r="F514" i="2"/>
  <c r="M518" i="2"/>
  <c r="I538" i="2"/>
  <c r="L538" i="2"/>
  <c r="R558" i="2"/>
  <c r="P42" i="2"/>
  <c r="P12" i="2" s="1"/>
  <c r="L138" i="2"/>
  <c r="L137" i="2" s="1"/>
  <c r="N355" i="2"/>
  <c r="N362" i="2"/>
  <c r="R43" i="2"/>
  <c r="J73" i="2"/>
  <c r="D188" i="2"/>
  <c r="J192" i="2"/>
  <c r="J188" i="2" s="1"/>
  <c r="E256" i="2"/>
  <c r="O282" i="2"/>
  <c r="D297" i="2"/>
  <c r="Q409" i="2"/>
  <c r="Q408" i="2" s="1"/>
  <c r="F423" i="2"/>
  <c r="D433" i="2"/>
  <c r="D432" i="2" s="1"/>
  <c r="D420" i="2" s="1"/>
  <c r="Q42" i="2"/>
  <c r="M80" i="2"/>
  <c r="O101" i="2"/>
  <c r="O100" i="2" s="1"/>
  <c r="K121" i="2"/>
  <c r="K120" i="2" s="1"/>
  <c r="K119" i="2" s="1"/>
  <c r="Q138" i="2"/>
  <c r="Q137" i="2" s="1"/>
  <c r="M193" i="2"/>
  <c r="Q192" i="2"/>
  <c r="Q188" i="2" s="1"/>
  <c r="M196" i="2"/>
  <c r="E220" i="2"/>
  <c r="E219" i="2" s="1"/>
  <c r="G232" i="2"/>
  <c r="G228" i="2" s="1"/>
  <c r="Q232" i="2"/>
  <c r="Q228" i="2" s="1"/>
  <c r="J239" i="2"/>
  <c r="D247" i="2"/>
  <c r="D246" i="2" s="1"/>
  <c r="Q247" i="2"/>
  <c r="Q246" i="2" s="1"/>
  <c r="J256" i="2"/>
  <c r="N256" i="2"/>
  <c r="E274" i="2"/>
  <c r="L298" i="2"/>
  <c r="L297" i="2" s="1"/>
  <c r="K345" i="2"/>
  <c r="E401" i="2"/>
  <c r="N409" i="2"/>
  <c r="N408" i="2" s="1"/>
  <c r="Q448" i="2"/>
  <c r="Q447" i="2" s="1"/>
  <c r="E448" i="2"/>
  <c r="E447" i="2" s="1"/>
  <c r="F455" i="2"/>
  <c r="G458" i="2"/>
  <c r="F465" i="2"/>
  <c r="D481" i="2"/>
  <c r="R481" i="2"/>
  <c r="D497" i="2"/>
  <c r="K518" i="2"/>
  <c r="Q497" i="2"/>
  <c r="M528" i="2"/>
  <c r="P564" i="2"/>
  <c r="D160" i="2"/>
  <c r="O188" i="2"/>
  <c r="I220" i="2"/>
  <c r="I219" i="2" s="1"/>
  <c r="F252" i="2"/>
  <c r="G256" i="2"/>
  <c r="J274" i="2"/>
  <c r="M356" i="2"/>
  <c r="J553" i="2"/>
  <c r="O42" i="2"/>
  <c r="O12" i="2" s="1"/>
  <c r="L73" i="2"/>
  <c r="M139" i="2"/>
  <c r="J161" i="2"/>
  <c r="J160" i="2" s="1"/>
  <c r="F220" i="2"/>
  <c r="R317" i="2"/>
  <c r="J371" i="2"/>
  <c r="E13" i="2"/>
  <c r="E12" i="2" s="1"/>
  <c r="M60" i="2"/>
  <c r="G13" i="2"/>
  <c r="H17" i="2"/>
  <c r="H16" i="2" s="1"/>
  <c r="J42" i="2"/>
  <c r="K43" i="2"/>
  <c r="H47" i="2"/>
  <c r="K60" i="2"/>
  <c r="R68" i="2"/>
  <c r="R67" i="2" s="1"/>
  <c r="H90" i="2"/>
  <c r="M109" i="2"/>
  <c r="M108" i="2" s="1"/>
  <c r="I128" i="2"/>
  <c r="I127" i="2" s="1"/>
  <c r="R139" i="2"/>
  <c r="P175" i="2"/>
  <c r="E192" i="2"/>
  <c r="E188" i="2" s="1"/>
  <c r="F193" i="2"/>
  <c r="K196" i="2"/>
  <c r="H211" i="2"/>
  <c r="H210" i="2" s="1"/>
  <c r="H209" i="2" s="1"/>
  <c r="M231" i="2"/>
  <c r="M230" i="2" s="1"/>
  <c r="M229" i="2" s="1"/>
  <c r="F233" i="2"/>
  <c r="F232" i="2" s="1"/>
  <c r="P233" i="2"/>
  <c r="P232" i="2" s="1"/>
  <c r="M232" i="2"/>
  <c r="I256" i="2"/>
  <c r="M262" i="2"/>
  <c r="M261" i="2" s="1"/>
  <c r="M256" i="2" s="1"/>
  <c r="M269" i="2"/>
  <c r="M268" i="2" s="1"/>
  <c r="L265" i="2"/>
  <c r="D274" i="2"/>
  <c r="K283" i="2"/>
  <c r="K282" i="2" s="1"/>
  <c r="K299" i="2"/>
  <c r="K298" i="2" s="1"/>
  <c r="K297" i="2" s="1"/>
  <c r="F298" i="2"/>
  <c r="P302" i="2"/>
  <c r="E317" i="2"/>
  <c r="Q317" i="2"/>
  <c r="Q332" i="2"/>
  <c r="E332" i="2"/>
  <c r="O355" i="2"/>
  <c r="O371" i="2"/>
  <c r="K394" i="2"/>
  <c r="L422" i="2"/>
  <c r="L421" i="2" s="1"/>
  <c r="I433" i="2"/>
  <c r="I432" i="2" s="1"/>
  <c r="E458" i="2"/>
  <c r="O458" i="2"/>
  <c r="K476" i="2"/>
  <c r="L481" i="2"/>
  <c r="F493" i="2"/>
  <c r="F492" i="2" s="1"/>
  <c r="F491" i="2" s="1"/>
  <c r="R521" i="2"/>
  <c r="K528" i="2"/>
  <c r="J531" i="2"/>
  <c r="M582" i="2"/>
  <c r="M581" i="2" s="1"/>
  <c r="O256" i="2"/>
  <c r="J313" i="1"/>
  <c r="J312" i="1" s="1"/>
  <c r="L314" i="1"/>
  <c r="L313" i="1" s="1"/>
  <c r="L312" i="1" s="1"/>
  <c r="M50" i="2"/>
  <c r="R228" i="2"/>
  <c r="R103" i="2"/>
  <c r="R102" i="2" s="1"/>
  <c r="P102" i="2"/>
  <c r="F93" i="2"/>
  <c r="H94" i="2"/>
  <c r="H93" i="2" s="1"/>
  <c r="R144" i="2"/>
  <c r="R143" i="2" s="1"/>
  <c r="P143" i="2"/>
  <c r="H258" i="2"/>
  <c r="H257" i="2" s="1"/>
  <c r="H256" i="2" s="1"/>
  <c r="F257" i="2"/>
  <c r="Q362" i="2"/>
  <c r="Q366" i="2"/>
  <c r="M400" i="2"/>
  <c r="M399" i="2" s="1"/>
  <c r="K399" i="2"/>
  <c r="F426" i="2"/>
  <c r="H427" i="2"/>
  <c r="H426" i="2" s="1"/>
  <c r="K474" i="2"/>
  <c r="M475" i="2"/>
  <c r="M474" i="2" s="1"/>
  <c r="F498" i="2"/>
  <c r="H500" i="2"/>
  <c r="H498" i="2" s="1"/>
  <c r="F526" i="2"/>
  <c r="H527" i="2"/>
  <c r="H526" i="2" s="1"/>
  <c r="K532" i="2"/>
  <c r="K531" i="2" s="1"/>
  <c r="M533" i="2"/>
  <c r="M532" i="2" s="1"/>
  <c r="N65" i="2"/>
  <c r="N59" i="2" s="1"/>
  <c r="P66" i="2"/>
  <c r="R107" i="2"/>
  <c r="R106" i="2" s="1"/>
  <c r="P106" i="2"/>
  <c r="F145" i="2"/>
  <c r="H146" i="2"/>
  <c r="H145" i="2" s="1"/>
  <c r="R286" i="2"/>
  <c r="R285" i="2" s="1"/>
  <c r="P285" i="2"/>
  <c r="H396" i="2"/>
  <c r="G394" i="2"/>
  <c r="G393" i="2" s="1"/>
  <c r="H415" i="2"/>
  <c r="H414" i="2" s="1"/>
  <c r="F414" i="2"/>
  <c r="H460" i="2"/>
  <c r="H459" i="2" s="1"/>
  <c r="F459" i="2"/>
  <c r="H462" i="2"/>
  <c r="H461" i="2" s="1"/>
  <c r="F461" i="2"/>
  <c r="R499" i="2"/>
  <c r="R498" i="2" s="1"/>
  <c r="P498" i="2"/>
  <c r="H537" i="2"/>
  <c r="H536" i="2" s="1"/>
  <c r="F536" i="2"/>
  <c r="H31" i="2"/>
  <c r="H30" i="2" s="1"/>
  <c r="F30" i="2"/>
  <c r="M163" i="2"/>
  <c r="M162" i="2" s="1"/>
  <c r="K162" i="2"/>
  <c r="K161" i="2" s="1"/>
  <c r="K160" i="2" s="1"/>
  <c r="F196" i="2"/>
  <c r="H197" i="2"/>
  <c r="H196" i="2" s="1"/>
  <c r="H273" i="2"/>
  <c r="H272" i="2" s="1"/>
  <c r="F272" i="2"/>
  <c r="F265" i="2" s="1"/>
  <c r="R284" i="2"/>
  <c r="R283" i="2" s="1"/>
  <c r="P283" i="2"/>
  <c r="H417" i="2"/>
  <c r="H416" i="2" s="1"/>
  <c r="F416" i="2"/>
  <c r="R437" i="2"/>
  <c r="R436" i="2" s="1"/>
  <c r="P436" i="2"/>
  <c r="P433" i="2" s="1"/>
  <c r="P432" i="2" s="1"/>
  <c r="K498" i="2"/>
  <c r="M499" i="2"/>
  <c r="M498" i="2" s="1"/>
  <c r="F565" i="2"/>
  <c r="D564" i="2"/>
  <c r="R47" i="2"/>
  <c r="R42" i="2" s="1"/>
  <c r="R80" i="2"/>
  <c r="N138" i="2"/>
  <c r="N137" i="2" s="1"/>
  <c r="N99" i="2" s="1"/>
  <c r="G409" i="2"/>
  <c r="G408" i="2" s="1"/>
  <c r="K50" i="2"/>
  <c r="G73" i="2"/>
  <c r="K80" i="2"/>
  <c r="P80" i="2"/>
  <c r="H89" i="2"/>
  <c r="H85" i="2" s="1"/>
  <c r="M401" i="2"/>
  <c r="K444" i="2"/>
  <c r="K443" i="2" s="1"/>
  <c r="K442" i="2" s="1"/>
  <c r="L13" i="2"/>
  <c r="K40" i="2"/>
  <c r="K13" i="2" s="1"/>
  <c r="F43" i="2"/>
  <c r="H51" i="2"/>
  <c r="H50" i="2" s="1"/>
  <c r="H70" i="2"/>
  <c r="H69" i="2" s="1"/>
  <c r="E73" i="2"/>
  <c r="E58" i="2" s="1"/>
  <c r="O73" i="2"/>
  <c r="O58" i="2" s="1"/>
  <c r="N73" i="2"/>
  <c r="H81" i="2"/>
  <c r="H80" i="2" s="1"/>
  <c r="F95" i="2"/>
  <c r="M107" i="2"/>
  <c r="M106" i="2" s="1"/>
  <c r="F121" i="2"/>
  <c r="F120" i="2" s="1"/>
  <c r="F119" i="2" s="1"/>
  <c r="M126" i="2"/>
  <c r="M125" i="2" s="1"/>
  <c r="O128" i="2"/>
  <c r="O127" i="2" s="1"/>
  <c r="M130" i="2"/>
  <c r="M129" i="2" s="1"/>
  <c r="M128" i="2" s="1"/>
  <c r="M127" i="2" s="1"/>
  <c r="K139" i="2"/>
  <c r="F151" i="2"/>
  <c r="H181" i="2"/>
  <c r="H180" i="2" s="1"/>
  <c r="H179" i="2" s="1"/>
  <c r="N228" i="2"/>
  <c r="L247" i="2"/>
  <c r="L246" i="2" s="1"/>
  <c r="H301" i="2"/>
  <c r="H299" i="2" s="1"/>
  <c r="H298" i="2" s="1"/>
  <c r="M328" i="2"/>
  <c r="M326" i="2" s="1"/>
  <c r="M322" i="2" s="1"/>
  <c r="E420" i="2"/>
  <c r="J433" i="2"/>
  <c r="J432" i="2" s="1"/>
  <c r="R224" i="2"/>
  <c r="R223" i="2" s="1"/>
  <c r="R220" i="2" s="1"/>
  <c r="R219" i="2" s="1"/>
  <c r="P223" i="2"/>
  <c r="R86" i="2"/>
  <c r="R85" i="2" s="1"/>
  <c r="P85" i="2"/>
  <c r="F131" i="2"/>
  <c r="H132" i="2"/>
  <c r="H131" i="2" s="1"/>
  <c r="H128" i="2" s="1"/>
  <c r="H127" i="2" s="1"/>
  <c r="H140" i="2"/>
  <c r="H139" i="2" s="1"/>
  <c r="F139" i="2"/>
  <c r="R174" i="2"/>
  <c r="R173" i="2" s="1"/>
  <c r="P173" i="2"/>
  <c r="K214" i="2"/>
  <c r="K213" i="2" s="1"/>
  <c r="K212" i="2" s="1"/>
  <c r="M215" i="2"/>
  <c r="M214" i="2" s="1"/>
  <c r="M213" i="2" s="1"/>
  <c r="M212" i="2" s="1"/>
  <c r="R64" i="2"/>
  <c r="R63" i="2" s="1"/>
  <c r="P63" i="2"/>
  <c r="R122" i="2"/>
  <c r="R121" i="2" s="1"/>
  <c r="R120" i="2" s="1"/>
  <c r="R119" i="2" s="1"/>
  <c r="P121" i="2"/>
  <c r="R191" i="2"/>
  <c r="R190" i="2" s="1"/>
  <c r="R189" i="2" s="1"/>
  <c r="P190" i="2"/>
  <c r="P189" i="2" s="1"/>
  <c r="H292" i="2"/>
  <c r="H291" i="2" s="1"/>
  <c r="F291" i="2"/>
  <c r="H296" i="2"/>
  <c r="H295" i="2" s="1"/>
  <c r="F295" i="2"/>
  <c r="H309" i="2"/>
  <c r="F308" i="2"/>
  <c r="F307" i="2" s="1"/>
  <c r="K318" i="2"/>
  <c r="M319" i="2"/>
  <c r="M318" i="2" s="1"/>
  <c r="R340" i="2"/>
  <c r="R339" i="2" s="1"/>
  <c r="P339" i="2"/>
  <c r="M425" i="2"/>
  <c r="M423" i="2" s="1"/>
  <c r="K423" i="2"/>
  <c r="I13" i="2"/>
  <c r="M43" i="2"/>
  <c r="M86" i="2"/>
  <c r="M85" i="2" s="1"/>
  <c r="L188" i="2"/>
  <c r="H204" i="2"/>
  <c r="H203" i="2" s="1"/>
  <c r="P226" i="2"/>
  <c r="P225" i="2" s="1"/>
  <c r="P230" i="2"/>
  <c r="P229" i="2" s="1"/>
  <c r="H247" i="2"/>
  <c r="H246" i="2" s="1"/>
  <c r="I290" i="2"/>
  <c r="F78" i="2"/>
  <c r="H79" i="2"/>
  <c r="H78" i="2" s="1"/>
  <c r="F337" i="2"/>
  <c r="D336" i="2"/>
  <c r="D332" i="2" s="1"/>
  <c r="D331" i="2" s="1"/>
  <c r="F484" i="2"/>
  <c r="F481" i="2" s="1"/>
  <c r="H485" i="2"/>
  <c r="H484" i="2" s="1"/>
  <c r="H513" i="2"/>
  <c r="H512" i="2" s="1"/>
  <c r="F512" i="2"/>
  <c r="N539" i="2"/>
  <c r="N538" i="2" s="1"/>
  <c r="P541" i="2"/>
  <c r="R541" i="2" s="1"/>
  <c r="R148" i="2"/>
  <c r="R147" i="2" s="1"/>
  <c r="P147" i="2"/>
  <c r="R473" i="2"/>
  <c r="R472" i="2" s="1"/>
  <c r="P472" i="2"/>
  <c r="M523" i="2"/>
  <c r="M521" i="2" s="1"/>
  <c r="K521" i="2"/>
  <c r="R529" i="2"/>
  <c r="R528" i="2" s="1"/>
  <c r="P528" i="2"/>
  <c r="D58" i="2"/>
  <c r="L59" i="2"/>
  <c r="L58" i="2" s="1"/>
  <c r="I101" i="2"/>
  <c r="I100" i="2" s="1"/>
  <c r="P139" i="2"/>
  <c r="E138" i="2"/>
  <c r="E137" i="2" s="1"/>
  <c r="E99" i="2" s="1"/>
  <c r="O138" i="2"/>
  <c r="O137" i="2" s="1"/>
  <c r="G161" i="2"/>
  <c r="G160" i="2" s="1"/>
  <c r="Q161" i="2"/>
  <c r="Q160" i="2" s="1"/>
  <c r="I239" i="2"/>
  <c r="I218" i="2" s="1"/>
  <c r="R357" i="2"/>
  <c r="R356" i="2" s="1"/>
  <c r="P356" i="2"/>
  <c r="H277" i="2"/>
  <c r="H275" i="2" s="1"/>
  <c r="F275" i="2"/>
  <c r="R342" i="2"/>
  <c r="R341" i="2" s="1"/>
  <c r="P341" i="2"/>
  <c r="H373" i="2"/>
  <c r="H372" i="2" s="1"/>
  <c r="F372" i="2"/>
  <c r="F371" i="2" s="1"/>
  <c r="K472" i="2"/>
  <c r="M473" i="2"/>
  <c r="M472" i="2" s="1"/>
  <c r="R475" i="2"/>
  <c r="R474" i="2" s="1"/>
  <c r="P474" i="2"/>
  <c r="Q13" i="2"/>
  <c r="F20" i="2"/>
  <c r="D13" i="2"/>
  <c r="D12" i="2" s="1"/>
  <c r="J59" i="2"/>
  <c r="G101" i="2"/>
  <c r="G100" i="2" s="1"/>
  <c r="D138" i="2"/>
  <c r="D137" i="2" s="1"/>
  <c r="M148" i="2"/>
  <c r="M147" i="2" s="1"/>
  <c r="M138" i="2" s="1"/>
  <c r="M137" i="2" s="1"/>
  <c r="H156" i="2"/>
  <c r="H155" i="2" s="1"/>
  <c r="E161" i="2"/>
  <c r="E160" i="2" s="1"/>
  <c r="O161" i="2"/>
  <c r="O160" i="2" s="1"/>
  <c r="H172" i="2"/>
  <c r="H171" i="2" s="1"/>
  <c r="H161" i="2" s="1"/>
  <c r="H187" i="2"/>
  <c r="H186" i="2" s="1"/>
  <c r="H185" i="2" s="1"/>
  <c r="K193" i="2"/>
  <c r="H194" i="2"/>
  <c r="H193" i="2" s="1"/>
  <c r="F228" i="2"/>
  <c r="J232" i="2"/>
  <c r="J228" i="2" s="1"/>
  <c r="G239" i="2"/>
  <c r="L345" i="2"/>
  <c r="M394" i="2"/>
  <c r="I409" i="2"/>
  <c r="I408" i="2" s="1"/>
  <c r="M411" i="2"/>
  <c r="M410" i="2" s="1"/>
  <c r="R204" i="2"/>
  <c r="R203" i="2" s="1"/>
  <c r="R202" i="2" s="1"/>
  <c r="R201" i="2" s="1"/>
  <c r="P203" i="2"/>
  <c r="P202" i="2" s="1"/>
  <c r="P201" i="2" s="1"/>
  <c r="H281" i="2"/>
  <c r="H280" i="2" s="1"/>
  <c r="F280" i="2"/>
  <c r="I336" i="2"/>
  <c r="I332" i="2" s="1"/>
  <c r="K337" i="2"/>
  <c r="F343" i="2"/>
  <c r="H344" i="2"/>
  <c r="H343" i="2" s="1"/>
  <c r="K414" i="2"/>
  <c r="M415" i="2"/>
  <c r="M414" i="2" s="1"/>
  <c r="K416" i="2"/>
  <c r="M417" i="2"/>
  <c r="M416" i="2" s="1"/>
  <c r="K418" i="2"/>
  <c r="M419" i="2"/>
  <c r="M418" i="2" s="1"/>
  <c r="R533" i="2"/>
  <c r="R532" i="2" s="1"/>
  <c r="R531" i="2" s="1"/>
  <c r="P532" i="2"/>
  <c r="P531" i="2" s="1"/>
  <c r="H540" i="2"/>
  <c r="K131" i="2"/>
  <c r="K128" i="2" s="1"/>
  <c r="K127" i="2" s="1"/>
  <c r="K149" i="2"/>
  <c r="K157" i="2"/>
  <c r="K210" i="2"/>
  <c r="K209" i="2" s="1"/>
  <c r="K201" i="2" s="1"/>
  <c r="K244" i="2"/>
  <c r="K243" i="2" s="1"/>
  <c r="K239" i="2" s="1"/>
  <c r="K218" i="2" s="1"/>
  <c r="F248" i="2"/>
  <c r="K259" i="2"/>
  <c r="N265" i="2"/>
  <c r="D265" i="2"/>
  <c r="K280" i="2"/>
  <c r="K274" i="2" s="1"/>
  <c r="E298" i="2"/>
  <c r="E297" i="2" s="1"/>
  <c r="G332" i="2"/>
  <c r="G331" i="2" s="1"/>
  <c r="N366" i="2"/>
  <c r="I448" i="2"/>
  <c r="I447" i="2" s="1"/>
  <c r="D553" i="2"/>
  <c r="O553" i="2"/>
  <c r="H558" i="2"/>
  <c r="F348" i="2"/>
  <c r="F345" i="2" s="1"/>
  <c r="H349" i="2"/>
  <c r="H348" i="2" s="1"/>
  <c r="H345" i="2" s="1"/>
  <c r="P410" i="2"/>
  <c r="R412" i="2"/>
  <c r="R410" i="2" s="1"/>
  <c r="F547" i="2"/>
  <c r="H548" i="2"/>
  <c r="H547" i="2" s="1"/>
  <c r="K549" i="2"/>
  <c r="M550" i="2"/>
  <c r="M549" i="2" s="1"/>
  <c r="R557" i="2"/>
  <c r="R556" i="2" s="1"/>
  <c r="P556" i="2"/>
  <c r="I575" i="2"/>
  <c r="I568" i="2" s="1"/>
  <c r="K576" i="2"/>
  <c r="R158" i="2"/>
  <c r="R157" i="2" s="1"/>
  <c r="P157" i="2"/>
  <c r="R260" i="2"/>
  <c r="R259" i="2" s="1"/>
  <c r="R256" i="2" s="1"/>
  <c r="P259" i="2"/>
  <c r="P256" i="2" s="1"/>
  <c r="H342" i="2"/>
  <c r="H341" i="2" s="1"/>
  <c r="F341" i="2"/>
  <c r="H357" i="2"/>
  <c r="H356" i="2" s="1"/>
  <c r="F356" i="2"/>
  <c r="R361" i="2"/>
  <c r="R360" i="2" s="1"/>
  <c r="P360" i="2"/>
  <c r="F363" i="2"/>
  <c r="F362" i="2" s="1"/>
  <c r="H364" i="2"/>
  <c r="H363" i="2" s="1"/>
  <c r="H362" i="2" s="1"/>
  <c r="R397" i="2"/>
  <c r="R394" i="2" s="1"/>
  <c r="R393" i="2" s="1"/>
  <c r="P394" i="2"/>
  <c r="P393" i="2" s="1"/>
  <c r="K556" i="2"/>
  <c r="M557" i="2"/>
  <c r="M556" i="2" s="1"/>
  <c r="I497" i="2"/>
  <c r="D232" i="2"/>
  <c r="D228" i="2" s="1"/>
  <c r="L232" i="2"/>
  <c r="L228" i="2" s="1"/>
  <c r="H282" i="2"/>
  <c r="L332" i="2"/>
  <c r="R401" i="2"/>
  <c r="O409" i="2"/>
  <c r="O408" i="2" s="1"/>
  <c r="G497" i="2"/>
  <c r="Q538" i="2"/>
  <c r="Q496" i="2" s="1"/>
  <c r="Q490" i="2" s="1"/>
  <c r="I553" i="2"/>
  <c r="R242" i="2"/>
  <c r="R241" i="2" s="1"/>
  <c r="R240" i="2" s="1"/>
  <c r="P241" i="2"/>
  <c r="P240" i="2" s="1"/>
  <c r="P239" i="2" s="1"/>
  <c r="M267" i="2"/>
  <c r="M266" i="2" s="1"/>
  <c r="M265" i="2" s="1"/>
  <c r="K266" i="2"/>
  <c r="K265" i="2" s="1"/>
  <c r="P336" i="2"/>
  <c r="R337" i="2"/>
  <c r="R336" i="2" s="1"/>
  <c r="H353" i="2"/>
  <c r="H352" i="2" s="1"/>
  <c r="H351" i="2" s="1"/>
  <c r="H350" i="2" s="1"/>
  <c r="F352" i="2"/>
  <c r="F351" i="2" s="1"/>
  <c r="F350" i="2" s="1"/>
  <c r="K360" i="2"/>
  <c r="M361" i="2"/>
  <c r="M360" i="2" s="1"/>
  <c r="R460" i="2"/>
  <c r="R459" i="2" s="1"/>
  <c r="R458" i="2" s="1"/>
  <c r="P459" i="2"/>
  <c r="M480" i="2"/>
  <c r="M479" i="2" s="1"/>
  <c r="K479" i="2"/>
  <c r="F504" i="2"/>
  <c r="H505" i="2"/>
  <c r="H504" i="2" s="1"/>
  <c r="K506" i="2"/>
  <c r="M507" i="2"/>
  <c r="M506" i="2" s="1"/>
  <c r="R540" i="2"/>
  <c r="R544" i="2"/>
  <c r="R543" i="2" s="1"/>
  <c r="P543" i="2"/>
  <c r="R563" i="2"/>
  <c r="R562" i="2" s="1"/>
  <c r="P562" i="2"/>
  <c r="F569" i="2"/>
  <c r="H570" i="2"/>
  <c r="H569" i="2" s="1"/>
  <c r="M578" i="2"/>
  <c r="M577" i="2" s="1"/>
  <c r="K577" i="2"/>
  <c r="P74" i="2"/>
  <c r="P193" i="2"/>
  <c r="M200" i="2"/>
  <c r="M199" i="2" s="1"/>
  <c r="G202" i="2"/>
  <c r="G201" i="2" s="1"/>
  <c r="M206" i="2"/>
  <c r="M205" i="2" s="1"/>
  <c r="H208" i="2"/>
  <c r="H207" i="2" s="1"/>
  <c r="P214" i="2"/>
  <c r="P213" i="2" s="1"/>
  <c r="P212" i="2" s="1"/>
  <c r="P221" i="2"/>
  <c r="Q265" i="2"/>
  <c r="N290" i="2"/>
  <c r="F326" i="2"/>
  <c r="F322" i="2" s="1"/>
  <c r="O345" i="2"/>
  <c r="H401" i="2"/>
  <c r="Q401" i="2"/>
  <c r="Q370" i="2" s="1"/>
  <c r="H410" i="2"/>
  <c r="E497" i="2"/>
  <c r="K543" i="2"/>
  <c r="G553" i="2"/>
  <c r="R187" i="2"/>
  <c r="R186" i="2" s="1"/>
  <c r="R185" i="2" s="1"/>
  <c r="P186" i="2"/>
  <c r="P185" i="2" s="1"/>
  <c r="R294" i="2"/>
  <c r="R293" i="2" s="1"/>
  <c r="P293" i="2"/>
  <c r="H361" i="2"/>
  <c r="H360" i="2" s="1"/>
  <c r="F360" i="2"/>
  <c r="H397" i="2"/>
  <c r="F394" i="2"/>
  <c r="F393" i="2" s="1"/>
  <c r="R419" i="2"/>
  <c r="R418" i="2" s="1"/>
  <c r="P418" i="2"/>
  <c r="F449" i="2"/>
  <c r="H450" i="2"/>
  <c r="H449" i="2" s="1"/>
  <c r="H448" i="2" s="1"/>
  <c r="H447" i="2" s="1"/>
  <c r="K455" i="2"/>
  <c r="K448" i="2" s="1"/>
  <c r="K447" i="2" s="1"/>
  <c r="M456" i="2"/>
  <c r="M455" i="2" s="1"/>
  <c r="F510" i="2"/>
  <c r="H511" i="2"/>
  <c r="H510" i="2" s="1"/>
  <c r="O202" i="2"/>
  <c r="O201" i="2" s="1"/>
  <c r="Q282" i="2"/>
  <c r="D290" i="2"/>
  <c r="J332" i="2"/>
  <c r="I420" i="2"/>
  <c r="R493" i="2"/>
  <c r="R492" i="2" s="1"/>
  <c r="R491" i="2" s="1"/>
  <c r="O497" i="2"/>
  <c r="Q553" i="2"/>
  <c r="R471" i="2"/>
  <c r="R470" i="2" s="1"/>
  <c r="P470" i="2"/>
  <c r="F544" i="2"/>
  <c r="D543" i="2"/>
  <c r="R555" i="2"/>
  <c r="R554" i="2" s="1"/>
  <c r="P554" i="2"/>
  <c r="K558" i="2"/>
  <c r="M559" i="2"/>
  <c r="M558" i="2" s="1"/>
  <c r="M553" i="2" s="1"/>
  <c r="L282" i="2"/>
  <c r="E322" i="2"/>
  <c r="K356" i="2"/>
  <c r="L433" i="2"/>
  <c r="L432" i="2" s="1"/>
  <c r="D448" i="2"/>
  <c r="D447" i="2" s="1"/>
  <c r="O448" i="2"/>
  <c r="O447" i="2" s="1"/>
  <c r="M493" i="2"/>
  <c r="M492" i="2" s="1"/>
  <c r="M491" i="2" s="1"/>
  <c r="J497" i="2"/>
  <c r="P512" i="2"/>
  <c r="L553" i="2"/>
  <c r="R507" i="2"/>
  <c r="R506" i="2" s="1"/>
  <c r="P506" i="2"/>
  <c r="K508" i="2"/>
  <c r="M509" i="2"/>
  <c r="M508" i="2" s="1"/>
  <c r="R550" i="2"/>
  <c r="R549" i="2" s="1"/>
  <c r="P549" i="2"/>
  <c r="E265" i="2"/>
  <c r="P298" i="2"/>
  <c r="P297" i="2" s="1"/>
  <c r="O332" i="2"/>
  <c r="I355" i="2"/>
  <c r="I354" i="2" s="1"/>
  <c r="Q355" i="2"/>
  <c r="O420" i="2"/>
  <c r="H445" i="2"/>
  <c r="H444" i="2" s="1"/>
  <c r="H443" i="2" s="1"/>
  <c r="H442" i="2" s="1"/>
  <c r="L448" i="2"/>
  <c r="L447" i="2" s="1"/>
  <c r="I458" i="2"/>
  <c r="I457" i="2" s="1"/>
  <c r="Q458" i="2"/>
  <c r="H471" i="2"/>
  <c r="H470" i="2" s="1"/>
  <c r="F532" i="2"/>
  <c r="M539" i="2"/>
  <c r="G538" i="2"/>
  <c r="P545" i="2"/>
  <c r="H555" i="2"/>
  <c r="H554" i="2" s="1"/>
  <c r="E579" i="2"/>
  <c r="E568" i="2" s="1"/>
  <c r="R364" i="2"/>
  <c r="R363" i="2" s="1"/>
  <c r="R362" i="2" s="1"/>
  <c r="P363" i="2"/>
  <c r="P362" i="2" s="1"/>
  <c r="G430" i="2"/>
  <c r="G422" i="2" s="1"/>
  <c r="G421" i="2" s="1"/>
  <c r="G420" i="2" s="1"/>
  <c r="H431" i="2"/>
  <c r="H430" i="2" s="1"/>
  <c r="K465" i="2"/>
  <c r="M466" i="2"/>
  <c r="M465" i="2" s="1"/>
  <c r="R505" i="2"/>
  <c r="R504" i="2" s="1"/>
  <c r="P504" i="2"/>
  <c r="R548" i="2"/>
  <c r="R547" i="2" s="1"/>
  <c r="P547" i="2"/>
  <c r="G317" i="2"/>
  <c r="N332" i="2"/>
  <c r="N331" i="2" s="1"/>
  <c r="Q420" i="2"/>
  <c r="G469" i="2"/>
  <c r="O531" i="2"/>
  <c r="E538" i="2"/>
  <c r="O538" i="2"/>
  <c r="R584" i="2"/>
  <c r="R583" i="2" s="1"/>
  <c r="P583" i="2"/>
  <c r="R572" i="2"/>
  <c r="R571" i="2" s="1"/>
  <c r="P571" i="2"/>
  <c r="K583" i="2"/>
  <c r="M584" i="2"/>
  <c r="M583" i="2" s="1"/>
  <c r="N317" i="2"/>
  <c r="N316" i="2" s="1"/>
  <c r="J401" i="2"/>
  <c r="E469" i="2"/>
  <c r="L469" i="2"/>
  <c r="L457" i="2" s="1"/>
  <c r="E553" i="2"/>
  <c r="F558" i="2"/>
  <c r="R582" i="2"/>
  <c r="R581" i="2" s="1"/>
  <c r="P318" i="2"/>
  <c r="P317" i="2" s="1"/>
  <c r="P444" i="2"/>
  <c r="P443" i="2" s="1"/>
  <c r="P442" i="2" s="1"/>
  <c r="P463" i="2"/>
  <c r="P516" i="2"/>
  <c r="P521" i="2"/>
  <c r="P526" i="2"/>
  <c r="D545" i="2"/>
  <c r="P566" i="2"/>
  <c r="D569" i="2"/>
  <c r="D568" i="2" s="1"/>
  <c r="N457" i="2" l="1"/>
  <c r="N446" i="2" s="1"/>
  <c r="K458" i="2"/>
  <c r="E316" i="2"/>
  <c r="M202" i="2"/>
  <c r="M201" i="2" s="1"/>
  <c r="K256" i="2"/>
  <c r="F42" i="2"/>
  <c r="F219" i="2"/>
  <c r="F161" i="2"/>
  <c r="P322" i="2"/>
  <c r="R192" i="2"/>
  <c r="R188" i="2" s="1"/>
  <c r="N585" i="2"/>
  <c r="M448" i="2"/>
  <c r="M447" i="2" s="1"/>
  <c r="M317" i="2"/>
  <c r="M316" i="2" s="1"/>
  <c r="G457" i="2"/>
  <c r="G446" i="2" s="1"/>
  <c r="M458" i="2"/>
  <c r="R239" i="2"/>
  <c r="F13" i="2"/>
  <c r="F12" i="2" s="1"/>
  <c r="I99" i="2"/>
  <c r="J420" i="2"/>
  <c r="E331" i="2"/>
  <c r="I370" i="2"/>
  <c r="I369" i="2" s="1"/>
  <c r="D370" i="2"/>
  <c r="D369" i="2" s="1"/>
  <c r="K401" i="2"/>
  <c r="J354" i="2"/>
  <c r="M120" i="2"/>
  <c r="M119" i="2" s="1"/>
  <c r="M161" i="2"/>
  <c r="K290" i="2"/>
  <c r="P422" i="2"/>
  <c r="P421" i="2" s="1"/>
  <c r="P420" i="2" s="1"/>
  <c r="P568" i="2"/>
  <c r="P370" i="2"/>
  <c r="R568" i="2"/>
  <c r="H469" i="2"/>
  <c r="J331" i="2"/>
  <c r="G99" i="2"/>
  <c r="F297" i="2"/>
  <c r="M66" i="2"/>
  <c r="M65" i="2" s="1"/>
  <c r="M59" i="2" s="1"/>
  <c r="G370" i="2"/>
  <c r="G369" i="2" s="1"/>
  <c r="F256" i="2"/>
  <c r="K59" i="2"/>
  <c r="D457" i="2"/>
  <c r="D446" i="2" s="1"/>
  <c r="R250" i="2"/>
  <c r="R248" i="2" s="1"/>
  <c r="R247" i="2" s="1"/>
  <c r="R246" i="2" s="1"/>
  <c r="R218" i="2" s="1"/>
  <c r="Q58" i="2"/>
  <c r="F531" i="2"/>
  <c r="I496" i="2"/>
  <c r="I490" i="2" s="1"/>
  <c r="H371" i="2"/>
  <c r="Q457" i="2"/>
  <c r="Q446" i="2" s="1"/>
  <c r="P290" i="2"/>
  <c r="Q369" i="2"/>
  <c r="P192" i="2"/>
  <c r="P188" i="2" s="1"/>
  <c r="H568" i="2"/>
  <c r="M228" i="2"/>
  <c r="M355" i="2"/>
  <c r="M354" i="2" s="1"/>
  <c r="N370" i="2"/>
  <c r="N369" i="2" s="1"/>
  <c r="I12" i="2"/>
  <c r="L99" i="2"/>
  <c r="L218" i="2"/>
  <c r="E255" i="2"/>
  <c r="E254" i="2" s="1"/>
  <c r="H265" i="2"/>
  <c r="O255" i="2"/>
  <c r="G255" i="2"/>
  <c r="Q316" i="2"/>
  <c r="O316" i="2"/>
  <c r="I331" i="2"/>
  <c r="J370" i="2"/>
  <c r="J369" i="2" s="1"/>
  <c r="R370" i="2"/>
  <c r="L369" i="2"/>
  <c r="M422" i="2"/>
  <c r="M421" i="2" s="1"/>
  <c r="M420" i="2" s="1"/>
  <c r="N496" i="2"/>
  <c r="N490" i="2" s="1"/>
  <c r="F539" i="2"/>
  <c r="H531" i="2"/>
  <c r="L496" i="2"/>
  <c r="L490" i="2" s="1"/>
  <c r="Q585" i="2"/>
  <c r="G585" i="2"/>
  <c r="E370" i="2"/>
  <c r="E369" i="2" s="1"/>
  <c r="H322" i="2"/>
  <c r="H316" i="2" s="1"/>
  <c r="R539" i="2"/>
  <c r="R538" i="2" s="1"/>
  <c r="F274" i="2"/>
  <c r="E159" i="2"/>
  <c r="F73" i="2"/>
  <c r="O218" i="2"/>
  <c r="O370" i="2"/>
  <c r="F422" i="2"/>
  <c r="F421" i="2" s="1"/>
  <c r="F420" i="2" s="1"/>
  <c r="J218" i="2"/>
  <c r="G58" i="2"/>
  <c r="Q218" i="2"/>
  <c r="R12" i="2"/>
  <c r="J12" i="2"/>
  <c r="K355" i="2"/>
  <c r="K354" i="2" s="1"/>
  <c r="R290" i="2"/>
  <c r="F316" i="2"/>
  <c r="R332" i="2"/>
  <c r="R331" i="2" s="1"/>
  <c r="Q12" i="2"/>
  <c r="Q11" i="2" s="1"/>
  <c r="H481" i="2"/>
  <c r="K422" i="2"/>
  <c r="K421" i="2" s="1"/>
  <c r="L420" i="2"/>
  <c r="O354" i="2"/>
  <c r="J585" i="2"/>
  <c r="O99" i="2"/>
  <c r="N354" i="2"/>
  <c r="H218" i="2"/>
  <c r="F192" i="2"/>
  <c r="F188" i="2" s="1"/>
  <c r="L255" i="2"/>
  <c r="P316" i="2"/>
  <c r="P228" i="2"/>
  <c r="M73" i="2"/>
  <c r="K317" i="2"/>
  <c r="K316" i="2" s="1"/>
  <c r="R161" i="2"/>
  <c r="R160" i="2" s="1"/>
  <c r="F128" i="2"/>
  <c r="F127" i="2" s="1"/>
  <c r="N218" i="2"/>
  <c r="M101" i="2"/>
  <c r="M100" i="2" s="1"/>
  <c r="M99" i="2" s="1"/>
  <c r="M531" i="2"/>
  <c r="M218" i="2"/>
  <c r="G12" i="2"/>
  <c r="M192" i="2"/>
  <c r="M188" i="2" s="1"/>
  <c r="J457" i="2"/>
  <c r="J446" i="2" s="1"/>
  <c r="M297" i="2"/>
  <c r="Q255" i="2"/>
  <c r="J99" i="2"/>
  <c r="F469" i="2"/>
  <c r="H308" i="2"/>
  <c r="H307" i="2" s="1"/>
  <c r="H297" i="2" s="1"/>
  <c r="D255" i="2"/>
  <c r="M538" i="2"/>
  <c r="F160" i="2"/>
  <c r="R420" i="2"/>
  <c r="P73" i="2"/>
  <c r="L585" i="2"/>
  <c r="F247" i="2"/>
  <c r="F246" i="2" s="1"/>
  <c r="F218" i="2" s="1"/>
  <c r="D99" i="2"/>
  <c r="P120" i="2"/>
  <c r="P119" i="2" s="1"/>
  <c r="E11" i="2"/>
  <c r="J159" i="2"/>
  <c r="M160" i="2"/>
  <c r="Q331" i="2"/>
  <c r="D159" i="2"/>
  <c r="E218" i="2"/>
  <c r="I159" i="2"/>
  <c r="H42" i="2"/>
  <c r="R322" i="2"/>
  <c r="R316" i="2" s="1"/>
  <c r="H66" i="2"/>
  <c r="H65" i="2" s="1"/>
  <c r="H59" i="2" s="1"/>
  <c r="F65" i="2"/>
  <c r="F59" i="2" s="1"/>
  <c r="R138" i="2"/>
  <c r="R137" i="2" s="1"/>
  <c r="N159" i="2"/>
  <c r="E496" i="2"/>
  <c r="E490" i="2" s="1"/>
  <c r="K553" i="2"/>
  <c r="H355" i="2"/>
  <c r="H354" i="2" s="1"/>
  <c r="K409" i="2"/>
  <c r="K408" i="2" s="1"/>
  <c r="D354" i="2"/>
  <c r="J496" i="2"/>
  <c r="J490" i="2" s="1"/>
  <c r="N255" i="2"/>
  <c r="H539" i="2"/>
  <c r="F370" i="2"/>
  <c r="H73" i="2"/>
  <c r="K42" i="2"/>
  <c r="K12" i="2" s="1"/>
  <c r="R73" i="2"/>
  <c r="O457" i="2"/>
  <c r="O446" i="2" s="1"/>
  <c r="E585" i="2"/>
  <c r="I11" i="2"/>
  <c r="M469" i="2"/>
  <c r="M457" i="2" s="1"/>
  <c r="M446" i="2" s="1"/>
  <c r="K73" i="2"/>
  <c r="K58" i="2" s="1"/>
  <c r="O585" i="2"/>
  <c r="H160" i="2"/>
  <c r="M42" i="2"/>
  <c r="M12" i="2" s="1"/>
  <c r="P161" i="2"/>
  <c r="P160" i="2" s="1"/>
  <c r="O11" i="2"/>
  <c r="F409" i="2"/>
  <c r="F408" i="2" s="1"/>
  <c r="J255" i="2"/>
  <c r="Q99" i="2"/>
  <c r="F568" i="2"/>
  <c r="J58" i="2"/>
  <c r="E457" i="2"/>
  <c r="E446" i="2" s="1"/>
  <c r="F448" i="2"/>
  <c r="F447" i="2" s="1"/>
  <c r="H458" i="2"/>
  <c r="G218" i="2"/>
  <c r="O331" i="2"/>
  <c r="O369" i="2"/>
  <c r="M255" i="2"/>
  <c r="I255" i="2"/>
  <c r="I254" i="2" s="1"/>
  <c r="L12" i="2"/>
  <c r="L11" i="2" s="1"/>
  <c r="H13" i="2"/>
  <c r="P539" i="2"/>
  <c r="P538" i="2" s="1"/>
  <c r="D218" i="2"/>
  <c r="K192" i="2"/>
  <c r="K188" i="2" s="1"/>
  <c r="K159" i="2" s="1"/>
  <c r="Q159" i="2"/>
  <c r="L159" i="2"/>
  <c r="F458" i="2"/>
  <c r="F457" i="2" s="1"/>
  <c r="K393" i="2"/>
  <c r="K370" i="2" s="1"/>
  <c r="K369" i="2" s="1"/>
  <c r="H422" i="2"/>
  <c r="H421" i="2" s="1"/>
  <c r="H420" i="2" s="1"/>
  <c r="K255" i="2"/>
  <c r="M337" i="2"/>
  <c r="M336" i="2" s="1"/>
  <c r="M332" i="2" s="1"/>
  <c r="M331" i="2" s="1"/>
  <c r="K336" i="2"/>
  <c r="K332" i="2" s="1"/>
  <c r="K331" i="2" s="1"/>
  <c r="R66" i="2"/>
  <c r="R65" i="2" s="1"/>
  <c r="R59" i="2" s="1"/>
  <c r="P65" i="2"/>
  <c r="P59" i="2" s="1"/>
  <c r="G159" i="2"/>
  <c r="P497" i="2"/>
  <c r="D11" i="2"/>
  <c r="H290" i="2"/>
  <c r="K497" i="2"/>
  <c r="F497" i="2"/>
  <c r="R101" i="2"/>
  <c r="R100" i="2" s="1"/>
  <c r="L446" i="2"/>
  <c r="R409" i="2"/>
  <c r="R408" i="2" s="1"/>
  <c r="K538" i="2"/>
  <c r="O159" i="2"/>
  <c r="F290" i="2"/>
  <c r="F255" i="2" s="1"/>
  <c r="M497" i="2"/>
  <c r="H497" i="2"/>
  <c r="P101" i="2"/>
  <c r="P100" i="2" s="1"/>
  <c r="H565" i="2"/>
  <c r="H564" i="2" s="1"/>
  <c r="H553" i="2" s="1"/>
  <c r="H585" i="2" s="1"/>
  <c r="F564" i="2"/>
  <c r="F553" i="2" s="1"/>
  <c r="H337" i="2"/>
  <c r="H336" i="2" s="1"/>
  <c r="H332" i="2" s="1"/>
  <c r="H331" i="2" s="1"/>
  <c r="F336" i="2"/>
  <c r="F332" i="2" s="1"/>
  <c r="F331" i="2" s="1"/>
  <c r="G496" i="2"/>
  <c r="G490" i="2" s="1"/>
  <c r="P220" i="2"/>
  <c r="P219" i="2" s="1"/>
  <c r="P218" i="2" s="1"/>
  <c r="R355" i="2"/>
  <c r="R354" i="2" s="1"/>
  <c r="P332" i="2"/>
  <c r="P331" i="2" s="1"/>
  <c r="L331" i="2"/>
  <c r="L254" i="2" s="1"/>
  <c r="H274" i="2"/>
  <c r="M393" i="2"/>
  <c r="M370" i="2" s="1"/>
  <c r="P355" i="2"/>
  <c r="P354" i="2" s="1"/>
  <c r="P138" i="2"/>
  <c r="P137" i="2" s="1"/>
  <c r="H138" i="2"/>
  <c r="H137" i="2" s="1"/>
  <c r="H99" i="2" s="1"/>
  <c r="R282" i="2"/>
  <c r="R255" i="2" s="1"/>
  <c r="P458" i="2"/>
  <c r="K420" i="2"/>
  <c r="G316" i="2"/>
  <c r="P553" i="2"/>
  <c r="O496" i="2"/>
  <c r="O490" i="2" s="1"/>
  <c r="H409" i="2"/>
  <c r="H408" i="2" s="1"/>
  <c r="I585" i="2"/>
  <c r="P409" i="2"/>
  <c r="P408" i="2" s="1"/>
  <c r="P369" i="2" s="1"/>
  <c r="H192" i="2"/>
  <c r="H188" i="2" s="1"/>
  <c r="R469" i="2"/>
  <c r="R457" i="2" s="1"/>
  <c r="R446" i="2" s="1"/>
  <c r="H202" i="2"/>
  <c r="H201" i="2" s="1"/>
  <c r="F138" i="2"/>
  <c r="F137" i="2" s="1"/>
  <c r="P282" i="2"/>
  <c r="P255" i="2" s="1"/>
  <c r="H544" i="2"/>
  <c r="H543" i="2" s="1"/>
  <c r="F543" i="2"/>
  <c r="F538" i="2" s="1"/>
  <c r="K575" i="2"/>
  <c r="M576" i="2"/>
  <c r="M575" i="2" s="1"/>
  <c r="D538" i="2"/>
  <c r="D496" i="2" s="1"/>
  <c r="D490" i="2" s="1"/>
  <c r="R553" i="2"/>
  <c r="D585" i="2"/>
  <c r="Q354" i="2"/>
  <c r="F355" i="2"/>
  <c r="F354" i="2" s="1"/>
  <c r="I446" i="2"/>
  <c r="M409" i="2"/>
  <c r="M408" i="2" s="1"/>
  <c r="P469" i="2"/>
  <c r="K138" i="2"/>
  <c r="K137" i="2" s="1"/>
  <c r="K99" i="2" s="1"/>
  <c r="R497" i="2"/>
  <c r="H394" i="2"/>
  <c r="H393" i="2" s="1"/>
  <c r="H370" i="2" s="1"/>
  <c r="N58" i="2"/>
  <c r="N11" i="2" s="1"/>
  <c r="K469" i="2"/>
  <c r="K457" i="2" l="1"/>
  <c r="K446" i="2" s="1"/>
  <c r="H538" i="2"/>
  <c r="J254" i="2"/>
  <c r="M159" i="2"/>
  <c r="M496" i="2"/>
  <c r="M490" i="2" s="1"/>
  <c r="R369" i="2"/>
  <c r="N254" i="2"/>
  <c r="G11" i="2"/>
  <c r="P58" i="2"/>
  <c r="P11" i="2" s="1"/>
  <c r="F58" i="2"/>
  <c r="F11" i="2" s="1"/>
  <c r="H12" i="2"/>
  <c r="H457" i="2"/>
  <c r="H446" i="2" s="1"/>
  <c r="F99" i="2"/>
  <c r="J11" i="2"/>
  <c r="M58" i="2"/>
  <c r="M11" i="2" s="1"/>
  <c r="O254" i="2"/>
  <c r="O551" i="2" s="1"/>
  <c r="O586" i="2" s="1"/>
  <c r="G254" i="2"/>
  <c r="F254" i="2"/>
  <c r="E551" i="2"/>
  <c r="E586" i="2" s="1"/>
  <c r="K568" i="2"/>
  <c r="K585" i="2" s="1"/>
  <c r="F585" i="2"/>
  <c r="M568" i="2"/>
  <c r="M585" i="2" s="1"/>
  <c r="F159" i="2"/>
  <c r="N551" i="2"/>
  <c r="N586" i="2" s="1"/>
  <c r="N589" i="2" s="1"/>
  <c r="M254" i="2"/>
  <c r="Q254" i="2"/>
  <c r="Q551" i="2" s="1"/>
  <c r="Q586" i="2" s="1"/>
  <c r="H58" i="2"/>
  <c r="H11" i="2" s="1"/>
  <c r="H159" i="2"/>
  <c r="G551" i="2"/>
  <c r="G586" i="2" s="1"/>
  <c r="D254" i="2"/>
  <c r="D551" i="2" s="1"/>
  <c r="D586" i="2" s="1"/>
  <c r="D589" i="2" s="1"/>
  <c r="R159" i="2"/>
  <c r="F446" i="2"/>
  <c r="F369" i="2"/>
  <c r="J551" i="2"/>
  <c r="J586" i="2" s="1"/>
  <c r="P585" i="2"/>
  <c r="P254" i="2"/>
  <c r="P99" i="2"/>
  <c r="H255" i="2"/>
  <c r="H254" i="2" s="1"/>
  <c r="R585" i="2"/>
  <c r="R496" i="2"/>
  <c r="R490" i="2" s="1"/>
  <c r="R58" i="2"/>
  <c r="R11" i="2" s="1"/>
  <c r="K496" i="2"/>
  <c r="K490" i="2" s="1"/>
  <c r="F496" i="2"/>
  <c r="F490" i="2" s="1"/>
  <c r="P159" i="2"/>
  <c r="I551" i="2"/>
  <c r="I586" i="2" s="1"/>
  <c r="I589" i="2" s="1"/>
  <c r="R99" i="2"/>
  <c r="P496" i="2"/>
  <c r="P490" i="2" s="1"/>
  <c r="L551" i="2"/>
  <c r="L586" i="2" s="1"/>
  <c r="P457" i="2"/>
  <c r="P446" i="2" s="1"/>
  <c r="H369" i="2"/>
  <c r="K11" i="2"/>
  <c r="M369" i="2"/>
  <c r="R254" i="2"/>
  <c r="H496" i="2"/>
  <c r="H490" i="2" s="1"/>
  <c r="K254" i="2"/>
  <c r="F551" i="2" l="1"/>
  <c r="F586" i="2" s="1"/>
  <c r="F594" i="2" s="1"/>
  <c r="P551" i="2"/>
  <c r="P586" i="2" s="1"/>
  <c r="P594" i="2" s="1"/>
  <c r="M551" i="2"/>
  <c r="M586" i="2" s="1"/>
  <c r="M594" i="2" s="1"/>
  <c r="R551" i="2"/>
  <c r="R586" i="2" s="1"/>
  <c r="R594" i="2" s="1"/>
  <c r="K551" i="2"/>
  <c r="K586" i="2" s="1"/>
  <c r="K594" i="2" s="1"/>
  <c r="H551" i="2"/>
  <c r="H586" i="2" s="1"/>
  <c r="H594" i="2" s="1"/>
  <c r="G597" i="2" l="1"/>
  <c r="J961" i="1" l="1"/>
  <c r="M820" i="1" l="1"/>
  <c r="N820" i="1"/>
  <c r="O820" i="1"/>
  <c r="R820" i="1"/>
  <c r="S820" i="1"/>
  <c r="T820" i="1"/>
  <c r="L824" i="1"/>
  <c r="L823" i="1" s="1"/>
  <c r="K823" i="1"/>
  <c r="J823" i="1"/>
  <c r="I823" i="1"/>
  <c r="J954" i="1"/>
  <c r="K954" i="1"/>
  <c r="L955" i="1"/>
  <c r="L954" i="1" s="1"/>
  <c r="I954" i="1"/>
  <c r="K967" i="1"/>
  <c r="K301" i="1"/>
  <c r="K302" i="1"/>
  <c r="L479" i="1"/>
  <c r="U478" i="1"/>
  <c r="U477" i="1" s="1"/>
  <c r="U476" i="1" s="1"/>
  <c r="T478" i="1"/>
  <c r="T477" i="1" s="1"/>
  <c r="T476" i="1" s="1"/>
  <c r="S478" i="1"/>
  <c r="S477" i="1" s="1"/>
  <c r="S476" i="1" s="1"/>
  <c r="R478" i="1"/>
  <c r="R477" i="1" s="1"/>
  <c r="R476" i="1" s="1"/>
  <c r="P478" i="1"/>
  <c r="O478" i="1"/>
  <c r="O477" i="1" s="1"/>
  <c r="O476" i="1" s="1"/>
  <c r="N478" i="1"/>
  <c r="N477" i="1" s="1"/>
  <c r="N476" i="1" s="1"/>
  <c r="M478" i="1"/>
  <c r="M477" i="1" s="1"/>
  <c r="M476" i="1" s="1"/>
  <c r="L478" i="1"/>
  <c r="L477" i="1" s="1"/>
  <c r="L476" i="1" s="1"/>
  <c r="K478" i="1"/>
  <c r="K477" i="1" s="1"/>
  <c r="K476" i="1" s="1"/>
  <c r="J478" i="1"/>
  <c r="J477" i="1" s="1"/>
  <c r="J476" i="1" s="1"/>
  <c r="P477" i="1"/>
  <c r="P476" i="1" s="1"/>
  <c r="I478" i="1"/>
  <c r="I477" i="1" s="1"/>
  <c r="I476" i="1" s="1"/>
  <c r="J835" i="1" l="1"/>
  <c r="J831" i="1"/>
  <c r="J830" i="1" s="1"/>
  <c r="J829" i="1" s="1"/>
  <c r="K830" i="1"/>
  <c r="K829" i="1" s="1"/>
  <c r="I830" i="1"/>
  <c r="I829" i="1" s="1"/>
  <c r="L822" i="1"/>
  <c r="L821" i="1" s="1"/>
  <c r="K821" i="1"/>
  <c r="J821" i="1"/>
  <c r="I821" i="1"/>
  <c r="L664" i="1"/>
  <c r="I663" i="1"/>
  <c r="I662" i="1" s="1"/>
  <c r="J663" i="1"/>
  <c r="J662" i="1" s="1"/>
  <c r="K663" i="1"/>
  <c r="K662" i="1" s="1"/>
  <c r="J310" i="1"/>
  <c r="J309" i="1" s="1"/>
  <c r="L311" i="1"/>
  <c r="L304" i="1"/>
  <c r="K303" i="1"/>
  <c r="J303" i="1"/>
  <c r="J301" i="1"/>
  <c r="L301" i="1" s="1"/>
  <c r="K300" i="1"/>
  <c r="J302" i="1"/>
  <c r="J280" i="1"/>
  <c r="L280" i="1" s="1"/>
  <c r="J279" i="1"/>
  <c r="K279" i="1"/>
  <c r="I279" i="1"/>
  <c r="L245" i="1"/>
  <c r="K244" i="1"/>
  <c r="I244" i="1"/>
  <c r="K247" i="1"/>
  <c r="I247" i="1"/>
  <c r="J248" i="1"/>
  <c r="J247" i="1" s="1"/>
  <c r="J246" i="1"/>
  <c r="J244" i="1" s="1"/>
  <c r="L371" i="1"/>
  <c r="L370" i="1" s="1"/>
  <c r="L369" i="1" s="1"/>
  <c r="L368" i="1" s="1"/>
  <c r="K370" i="1"/>
  <c r="K369" i="1" s="1"/>
  <c r="K368" i="1" s="1"/>
  <c r="J370" i="1"/>
  <c r="J369" i="1" s="1"/>
  <c r="J368" i="1" s="1"/>
  <c r="I370" i="1"/>
  <c r="I369" i="1" s="1"/>
  <c r="I368" i="1" s="1"/>
  <c r="J959" i="1"/>
  <c r="L960" i="1"/>
  <c r="K959" i="1"/>
  <c r="K958" i="1" s="1"/>
  <c r="M959" i="1"/>
  <c r="M958" i="1" s="1"/>
  <c r="N959" i="1"/>
  <c r="N958" i="1" s="1"/>
  <c r="I959" i="1"/>
  <c r="O877" i="1"/>
  <c r="T877" i="1"/>
  <c r="L879" i="1"/>
  <c r="L878" i="1" s="1"/>
  <c r="K878" i="1"/>
  <c r="J878" i="1"/>
  <c r="I878" i="1"/>
  <c r="L780" i="1"/>
  <c r="L779" i="1" s="1"/>
  <c r="L778" i="1" s="1"/>
  <c r="L777" i="1" s="1"/>
  <c r="L776" i="1" s="1"/>
  <c r="L775" i="1" s="1"/>
  <c r="L774" i="1" s="1"/>
  <c r="J779" i="1"/>
  <c r="J778" i="1" s="1"/>
  <c r="J777" i="1" s="1"/>
  <c r="J776" i="1" s="1"/>
  <c r="J775" i="1" s="1"/>
  <c r="J774" i="1" s="1"/>
  <c r="M685" i="1"/>
  <c r="N685" i="1"/>
  <c r="O685" i="1"/>
  <c r="R685" i="1"/>
  <c r="S685" i="1"/>
  <c r="T685" i="1"/>
  <c r="J687" i="1"/>
  <c r="J686" i="1" s="1"/>
  <c r="K686" i="1"/>
  <c r="I686" i="1"/>
  <c r="J284" i="1"/>
  <c r="J951" i="1"/>
  <c r="J950" i="1" s="1"/>
  <c r="K951" i="1"/>
  <c r="K950" i="1" s="1"/>
  <c r="M951" i="1"/>
  <c r="M950" i="1" s="1"/>
  <c r="N951" i="1"/>
  <c r="N950" i="1" s="1"/>
  <c r="P951" i="1"/>
  <c r="P950" i="1" s="1"/>
  <c r="R951" i="1"/>
  <c r="R950" i="1" s="1"/>
  <c r="S951" i="1"/>
  <c r="S950" i="1" s="1"/>
  <c r="U951" i="1"/>
  <c r="U950" i="1" s="1"/>
  <c r="I951" i="1"/>
  <c r="L953" i="1"/>
  <c r="O696" i="1"/>
  <c r="T696" i="1"/>
  <c r="L701" i="1"/>
  <c r="L700" i="1" s="1"/>
  <c r="L699" i="1" s="1"/>
  <c r="L698" i="1" s="1"/>
  <c r="L697" i="1" s="1"/>
  <c r="K700" i="1"/>
  <c r="K699" i="1" s="1"/>
  <c r="K698" i="1" s="1"/>
  <c r="K697" i="1" s="1"/>
  <c r="J700" i="1"/>
  <c r="J699" i="1" s="1"/>
  <c r="J698" i="1" s="1"/>
  <c r="J697" i="1" s="1"/>
  <c r="I700" i="1"/>
  <c r="I699" i="1" s="1"/>
  <c r="I698" i="1" s="1"/>
  <c r="I697" i="1" s="1"/>
  <c r="M649" i="1"/>
  <c r="N649" i="1"/>
  <c r="O649" i="1"/>
  <c r="R649" i="1"/>
  <c r="S649" i="1"/>
  <c r="T649" i="1"/>
  <c r="L653" i="1"/>
  <c r="L652" i="1" s="1"/>
  <c r="K652" i="1"/>
  <c r="J652" i="1"/>
  <c r="I652" i="1"/>
  <c r="O510" i="1"/>
  <c r="T510" i="1"/>
  <c r="L526" i="1"/>
  <c r="L524" i="1" s="1"/>
  <c r="L523" i="1" s="1"/>
  <c r="J524" i="1"/>
  <c r="J523" i="1" s="1"/>
  <c r="L518" i="1"/>
  <c r="L516" i="1" s="1"/>
  <c r="L515" i="1" s="1"/>
  <c r="L514" i="1"/>
  <c r="L512" i="1" s="1"/>
  <c r="L511" i="1" s="1"/>
  <c r="J516" i="1"/>
  <c r="J515" i="1" s="1"/>
  <c r="J512" i="1"/>
  <c r="J511" i="1" s="1"/>
  <c r="J300" i="1" l="1"/>
  <c r="L831" i="1"/>
  <c r="L830" i="1" s="1"/>
  <c r="L829" i="1" s="1"/>
  <c r="L248" i="1"/>
  <c r="L687" i="1"/>
  <c r="L686" i="1" s="1"/>
  <c r="L407" i="1" l="1"/>
  <c r="L403" i="1"/>
  <c r="L402" i="1" s="1"/>
  <c r="J405" i="1"/>
  <c r="J404" i="1" s="1"/>
  <c r="J402" i="1"/>
  <c r="L307" i="1"/>
  <c r="L306" i="1" s="1"/>
  <c r="K306" i="1"/>
  <c r="J306" i="1"/>
  <c r="I306" i="1"/>
  <c r="L246" i="1"/>
  <c r="L244" i="1" s="1"/>
  <c r="L194" i="1"/>
  <c r="L193" i="1" s="1"/>
  <c r="K193" i="1"/>
  <c r="J193" i="1"/>
  <c r="I193" i="1"/>
  <c r="L405" i="1" l="1"/>
  <c r="L404" i="1" s="1"/>
  <c r="L401" i="1" s="1"/>
  <c r="L400" i="1" s="1"/>
  <c r="L399" i="1" s="1"/>
  <c r="L398" i="1" s="1"/>
  <c r="J401" i="1"/>
  <c r="J400" i="1" s="1"/>
  <c r="J399" i="1" s="1"/>
  <c r="J398" i="1" s="1"/>
  <c r="Q977" i="1" l="1"/>
  <c r="Q976" i="1" s="1"/>
  <c r="P976" i="1"/>
  <c r="T971" i="1"/>
  <c r="T970" i="1" s="1"/>
  <c r="T969" i="1" s="1"/>
  <c r="T968" i="1" s="1"/>
  <c r="L977" i="1"/>
  <c r="L976" i="1" s="1"/>
  <c r="L971" i="1" s="1"/>
  <c r="L970" i="1" s="1"/>
  <c r="L969" i="1" s="1"/>
  <c r="L968" i="1" s="1"/>
  <c r="I976" i="1"/>
  <c r="L957" i="1"/>
  <c r="L956" i="1" s="1"/>
  <c r="I956" i="1"/>
  <c r="I950" i="1" s="1"/>
  <c r="L858" i="1"/>
  <c r="L857" i="1" s="1"/>
  <c r="L856" i="1"/>
  <c r="L855" i="1" s="1"/>
  <c r="L854" i="1"/>
  <c r="L853" i="1" s="1"/>
  <c r="K857" i="1"/>
  <c r="K855" i="1"/>
  <c r="K853" i="1"/>
  <c r="I857" i="1"/>
  <c r="I855" i="1"/>
  <c r="I853" i="1"/>
  <c r="M819" i="1"/>
  <c r="N819" i="1"/>
  <c r="O819" i="1"/>
  <c r="R819" i="1"/>
  <c r="S819" i="1"/>
  <c r="T819" i="1"/>
  <c r="L828" i="1"/>
  <c r="L827" i="1" s="1"/>
  <c r="I827" i="1"/>
  <c r="L691" i="1"/>
  <c r="L690" i="1" s="1"/>
  <c r="I690" i="1"/>
  <c r="M648" i="1"/>
  <c r="N648" i="1"/>
  <c r="R648" i="1"/>
  <c r="S648" i="1"/>
  <c r="T648" i="1"/>
  <c r="J650" i="1"/>
  <c r="K650" i="1"/>
  <c r="P650" i="1"/>
  <c r="U650" i="1"/>
  <c r="L655" i="1"/>
  <c r="L654" i="1" s="1"/>
  <c r="I654" i="1"/>
  <c r="O648" i="1"/>
  <c r="L661" i="1"/>
  <c r="L660" i="1" s="1"/>
  <c r="I660" i="1"/>
  <c r="L657" i="1"/>
  <c r="L656" i="1" s="1"/>
  <c r="I656" i="1"/>
  <c r="L627" i="1"/>
  <c r="L626" i="1" s="1"/>
  <c r="I626" i="1"/>
  <c r="U384" i="1"/>
  <c r="L365" i="1"/>
  <c r="L364" i="1" s="1"/>
  <c r="L363" i="1"/>
  <c r="L362" i="1" s="1"/>
  <c r="L361" i="1"/>
  <c r="L360" i="1" s="1"/>
  <c r="K364" i="1"/>
  <c r="K362" i="1"/>
  <c r="K360" i="1"/>
  <c r="I364" i="1"/>
  <c r="I362" i="1"/>
  <c r="I360" i="1"/>
  <c r="K852" i="1" l="1"/>
  <c r="K851" i="1" s="1"/>
  <c r="K850" i="1" s="1"/>
  <c r="I852" i="1"/>
  <c r="I851" i="1" s="1"/>
  <c r="I850" i="1" s="1"/>
  <c r="I359" i="1"/>
  <c r="I358" i="1" s="1"/>
  <c r="I357" i="1" s="1"/>
  <c r="L852" i="1"/>
  <c r="L851" i="1" s="1"/>
  <c r="L850" i="1" s="1"/>
  <c r="L359" i="1"/>
  <c r="L358" i="1" s="1"/>
  <c r="L357" i="1" s="1"/>
  <c r="K359" i="1"/>
  <c r="K358" i="1" s="1"/>
  <c r="K357" i="1" s="1"/>
  <c r="J1032" i="1" l="1"/>
  <c r="J1031" i="1" s="1"/>
  <c r="J1030" i="1" s="1"/>
  <c r="I1032" i="1"/>
  <c r="I1031" i="1" s="1"/>
  <c r="I1030" i="1" s="1"/>
  <c r="J1028" i="1"/>
  <c r="J1027" i="1" s="1"/>
  <c r="J1026" i="1" s="1"/>
  <c r="I1028" i="1"/>
  <c r="I1027" i="1" s="1"/>
  <c r="I1026" i="1" s="1"/>
  <c r="J1021" i="1"/>
  <c r="I1021" i="1"/>
  <c r="J1019" i="1"/>
  <c r="I1019" i="1"/>
  <c r="J1014" i="1"/>
  <c r="J1013" i="1" s="1"/>
  <c r="J1012" i="1" s="1"/>
  <c r="I1014" i="1"/>
  <c r="I1013" i="1" s="1"/>
  <c r="I1012" i="1" s="1"/>
  <c r="J1009" i="1"/>
  <c r="J1008" i="1" s="1"/>
  <c r="J1007" i="1" s="1"/>
  <c r="I1009" i="1"/>
  <c r="I1008" i="1" s="1"/>
  <c r="I1007" i="1" s="1"/>
  <c r="J1003" i="1"/>
  <c r="I1003" i="1"/>
  <c r="J997" i="1"/>
  <c r="I997" i="1"/>
  <c r="J993" i="1"/>
  <c r="I993" i="1"/>
  <c r="J982" i="1"/>
  <c r="J981" i="1" s="1"/>
  <c r="J980" i="1" s="1"/>
  <c r="J979" i="1" s="1"/>
  <c r="J978" i="1" s="1"/>
  <c r="I982" i="1"/>
  <c r="I981" i="1" s="1"/>
  <c r="I980" i="1" s="1"/>
  <c r="I979" i="1" s="1"/>
  <c r="I978" i="1" s="1"/>
  <c r="J974" i="1"/>
  <c r="I974" i="1"/>
  <c r="J972" i="1"/>
  <c r="I972" i="1"/>
  <c r="J966" i="1"/>
  <c r="J965" i="1" s="1"/>
  <c r="J964" i="1" s="1"/>
  <c r="I966" i="1"/>
  <c r="I965" i="1" s="1"/>
  <c r="I964" i="1" s="1"/>
  <c r="J958" i="1"/>
  <c r="I958" i="1"/>
  <c r="J946" i="1"/>
  <c r="J945" i="1" s="1"/>
  <c r="J944" i="1" s="1"/>
  <c r="J943" i="1" s="1"/>
  <c r="I946" i="1"/>
  <c r="I945" i="1" s="1"/>
  <c r="I944" i="1" s="1"/>
  <c r="I943" i="1" s="1"/>
  <c r="J939" i="1"/>
  <c r="J938" i="1" s="1"/>
  <c r="J937" i="1" s="1"/>
  <c r="J936" i="1" s="1"/>
  <c r="J935" i="1" s="1"/>
  <c r="J934" i="1" s="1"/>
  <c r="I939" i="1"/>
  <c r="I938" i="1" s="1"/>
  <c r="I937" i="1" s="1"/>
  <c r="I936" i="1" s="1"/>
  <c r="I935" i="1" s="1"/>
  <c r="I934" i="1" s="1"/>
  <c r="J932" i="1"/>
  <c r="J931" i="1" s="1"/>
  <c r="J930" i="1" s="1"/>
  <c r="J929" i="1" s="1"/>
  <c r="J928" i="1" s="1"/>
  <c r="I932" i="1"/>
  <c r="I931" i="1" s="1"/>
  <c r="I930" i="1" s="1"/>
  <c r="I929" i="1" s="1"/>
  <c r="I928" i="1" s="1"/>
  <c r="J926" i="1"/>
  <c r="J925" i="1" s="1"/>
  <c r="J924" i="1" s="1"/>
  <c r="J923" i="1" s="1"/>
  <c r="I926" i="1"/>
  <c r="I925" i="1" s="1"/>
  <c r="I924" i="1" s="1"/>
  <c r="I923" i="1" s="1"/>
  <c r="J921" i="1"/>
  <c r="J920" i="1" s="1"/>
  <c r="J919" i="1" s="1"/>
  <c r="J918" i="1" s="1"/>
  <c r="I921" i="1"/>
  <c r="I920" i="1" s="1"/>
  <c r="I919" i="1" s="1"/>
  <c r="I918" i="1" s="1"/>
  <c r="J915" i="1"/>
  <c r="J914" i="1" s="1"/>
  <c r="J913" i="1" s="1"/>
  <c r="J912" i="1" s="1"/>
  <c r="J911" i="1" s="1"/>
  <c r="I915" i="1"/>
  <c r="I914" i="1" s="1"/>
  <c r="I913" i="1" s="1"/>
  <c r="I912" i="1" s="1"/>
  <c r="I911" i="1" s="1"/>
  <c r="J908" i="1"/>
  <c r="J907" i="1" s="1"/>
  <c r="J906" i="1" s="1"/>
  <c r="J905" i="1" s="1"/>
  <c r="J904" i="1" s="1"/>
  <c r="J903" i="1" s="1"/>
  <c r="I908" i="1"/>
  <c r="I907" i="1" s="1"/>
  <c r="I906" i="1" s="1"/>
  <c r="I905" i="1" s="1"/>
  <c r="I904" i="1" s="1"/>
  <c r="I903" i="1" s="1"/>
  <c r="J899" i="1"/>
  <c r="I899" i="1"/>
  <c r="J897" i="1"/>
  <c r="I897" i="1"/>
  <c r="J895" i="1"/>
  <c r="I895" i="1"/>
  <c r="J893" i="1"/>
  <c r="I893" i="1"/>
  <c r="J886" i="1"/>
  <c r="J885" i="1" s="1"/>
  <c r="I886" i="1"/>
  <c r="I885" i="1" s="1"/>
  <c r="J883" i="1"/>
  <c r="J882" i="1" s="1"/>
  <c r="I883" i="1"/>
  <c r="I882" i="1" s="1"/>
  <c r="J880" i="1"/>
  <c r="J877" i="1" s="1"/>
  <c r="I880" i="1"/>
  <c r="I877" i="1" s="1"/>
  <c r="J873" i="1"/>
  <c r="I873" i="1"/>
  <c r="J869" i="1"/>
  <c r="I869" i="1"/>
  <c r="J865" i="1"/>
  <c r="I865" i="1"/>
  <c r="J863" i="1"/>
  <c r="I863" i="1"/>
  <c r="J848" i="1"/>
  <c r="I848" i="1"/>
  <c r="J846" i="1"/>
  <c r="I846" i="1"/>
  <c r="J844" i="1"/>
  <c r="I844" i="1"/>
  <c r="J842" i="1"/>
  <c r="I842" i="1"/>
  <c r="J840" i="1"/>
  <c r="I840" i="1"/>
  <c r="J836" i="1"/>
  <c r="I836" i="1"/>
  <c r="J834" i="1"/>
  <c r="I834" i="1"/>
  <c r="J825" i="1"/>
  <c r="I825" i="1"/>
  <c r="J814" i="1"/>
  <c r="J813" i="1" s="1"/>
  <c r="J812" i="1" s="1"/>
  <c r="I814" i="1"/>
  <c r="I813" i="1" s="1"/>
  <c r="I812" i="1" s="1"/>
  <c r="J810" i="1"/>
  <c r="J809" i="1" s="1"/>
  <c r="J808" i="1" s="1"/>
  <c r="I810" i="1"/>
  <c r="I809" i="1" s="1"/>
  <c r="I808" i="1" s="1"/>
  <c r="J804" i="1"/>
  <c r="J803" i="1" s="1"/>
  <c r="J802" i="1" s="1"/>
  <c r="J801" i="1" s="1"/>
  <c r="J800" i="1" s="1"/>
  <c r="I804" i="1"/>
  <c r="I803" i="1" s="1"/>
  <c r="I802" i="1" s="1"/>
  <c r="I801" i="1" s="1"/>
  <c r="I800" i="1" s="1"/>
  <c r="J795" i="1"/>
  <c r="J794" i="1" s="1"/>
  <c r="J793" i="1" s="1"/>
  <c r="J792" i="1" s="1"/>
  <c r="J791" i="1" s="1"/>
  <c r="J790" i="1" s="1"/>
  <c r="I795" i="1"/>
  <c r="I794" i="1" s="1"/>
  <c r="I793" i="1" s="1"/>
  <c r="I792" i="1" s="1"/>
  <c r="I791" i="1" s="1"/>
  <c r="I790" i="1" s="1"/>
  <c r="J788" i="1"/>
  <c r="J787" i="1" s="1"/>
  <c r="J786" i="1" s="1"/>
  <c r="J785" i="1" s="1"/>
  <c r="J784" i="1" s="1"/>
  <c r="J783" i="1" s="1"/>
  <c r="I788" i="1"/>
  <c r="I787" i="1" s="1"/>
  <c r="I786" i="1" s="1"/>
  <c r="I785" i="1" s="1"/>
  <c r="I784" i="1" s="1"/>
  <c r="I783" i="1" s="1"/>
  <c r="J772" i="1"/>
  <c r="J771" i="1" s="1"/>
  <c r="J770" i="1" s="1"/>
  <c r="J769" i="1" s="1"/>
  <c r="J768" i="1" s="1"/>
  <c r="I772" i="1"/>
  <c r="I771" i="1" s="1"/>
  <c r="I770" i="1" s="1"/>
  <c r="I769" i="1" s="1"/>
  <c r="I768" i="1" s="1"/>
  <c r="J766" i="1"/>
  <c r="I766" i="1"/>
  <c r="J764" i="1"/>
  <c r="J763" i="1" s="1"/>
  <c r="J762" i="1" s="1"/>
  <c r="J761" i="1" s="1"/>
  <c r="I764" i="1"/>
  <c r="J759" i="1"/>
  <c r="I759" i="1"/>
  <c r="J756" i="1"/>
  <c r="I756" i="1"/>
  <c r="J749" i="1"/>
  <c r="J748" i="1" s="1"/>
  <c r="I749" i="1"/>
  <c r="I748" i="1" s="1"/>
  <c r="J746" i="1"/>
  <c r="J745" i="1" s="1"/>
  <c r="I746" i="1"/>
  <c r="I745" i="1" s="1"/>
  <c r="J740" i="1"/>
  <c r="J739" i="1" s="1"/>
  <c r="I740" i="1"/>
  <c r="I739" i="1" s="1"/>
  <c r="J737" i="1"/>
  <c r="I737" i="1"/>
  <c r="J734" i="1"/>
  <c r="I734" i="1"/>
  <c r="J729" i="1"/>
  <c r="I729" i="1"/>
  <c r="J726" i="1"/>
  <c r="I726" i="1"/>
  <c r="J722" i="1"/>
  <c r="I722" i="1"/>
  <c r="J713" i="1"/>
  <c r="I713" i="1"/>
  <c r="J711" i="1"/>
  <c r="I711" i="1"/>
  <c r="J705" i="1"/>
  <c r="J704" i="1" s="1"/>
  <c r="J703" i="1" s="1"/>
  <c r="J702" i="1" s="1"/>
  <c r="J696" i="1" s="1"/>
  <c r="I705" i="1"/>
  <c r="I704" i="1" s="1"/>
  <c r="I703" i="1" s="1"/>
  <c r="I702" i="1" s="1"/>
  <c r="I696" i="1" s="1"/>
  <c r="J694" i="1"/>
  <c r="J693" i="1" s="1"/>
  <c r="J692" i="1" s="1"/>
  <c r="I694" i="1"/>
  <c r="I693" i="1" s="1"/>
  <c r="I692" i="1" s="1"/>
  <c r="J688" i="1"/>
  <c r="J685" i="1" s="1"/>
  <c r="I688" i="1"/>
  <c r="I685" i="1" s="1"/>
  <c r="J680" i="1"/>
  <c r="I680" i="1"/>
  <c r="J678" i="1"/>
  <c r="I678" i="1"/>
  <c r="J676" i="1"/>
  <c r="I676" i="1"/>
  <c r="J674" i="1"/>
  <c r="I674" i="1"/>
  <c r="J672" i="1"/>
  <c r="I672" i="1"/>
  <c r="J670" i="1"/>
  <c r="I670" i="1"/>
  <c r="J667" i="1"/>
  <c r="J666" i="1" s="1"/>
  <c r="I667" i="1"/>
  <c r="I666" i="1" s="1"/>
  <c r="J658" i="1"/>
  <c r="I658" i="1"/>
  <c r="I650" i="1"/>
  <c r="J642" i="1"/>
  <c r="I642" i="1"/>
  <c r="J640" i="1"/>
  <c r="I640" i="1"/>
  <c r="J637" i="1"/>
  <c r="J636" i="1" s="1"/>
  <c r="I637" i="1"/>
  <c r="I636" i="1" s="1"/>
  <c r="J633" i="1"/>
  <c r="J632" i="1" s="1"/>
  <c r="I633" i="1"/>
  <c r="I632" i="1" s="1"/>
  <c r="J630" i="1"/>
  <c r="I630" i="1"/>
  <c r="J628" i="1"/>
  <c r="I628" i="1"/>
  <c r="J624" i="1"/>
  <c r="I624" i="1"/>
  <c r="J622" i="1"/>
  <c r="I622" i="1"/>
  <c r="J620" i="1"/>
  <c r="I620" i="1"/>
  <c r="J613" i="1"/>
  <c r="J612" i="1" s="1"/>
  <c r="J611" i="1" s="1"/>
  <c r="J610" i="1" s="1"/>
  <c r="J609" i="1" s="1"/>
  <c r="J608" i="1" s="1"/>
  <c r="I613" i="1"/>
  <c r="I612" i="1" s="1"/>
  <c r="I611" i="1" s="1"/>
  <c r="I610" i="1" s="1"/>
  <c r="I609" i="1" s="1"/>
  <c r="I608" i="1" s="1"/>
  <c r="J604" i="1"/>
  <c r="J603" i="1" s="1"/>
  <c r="J602" i="1" s="1"/>
  <c r="J601" i="1" s="1"/>
  <c r="J600" i="1" s="1"/>
  <c r="J599" i="1" s="1"/>
  <c r="I604" i="1"/>
  <c r="I603" i="1" s="1"/>
  <c r="I602" i="1" s="1"/>
  <c r="I601" i="1" s="1"/>
  <c r="I600" i="1" s="1"/>
  <c r="I599" i="1" s="1"/>
  <c r="J597" i="1"/>
  <c r="J596" i="1" s="1"/>
  <c r="J595" i="1" s="1"/>
  <c r="J594" i="1" s="1"/>
  <c r="J593" i="1" s="1"/>
  <c r="J592" i="1" s="1"/>
  <c r="I597" i="1"/>
  <c r="I596" i="1" s="1"/>
  <c r="I595" i="1" s="1"/>
  <c r="I594" i="1" s="1"/>
  <c r="I593" i="1" s="1"/>
  <c r="I592" i="1" s="1"/>
  <c r="J590" i="1"/>
  <c r="J589" i="1" s="1"/>
  <c r="J588" i="1" s="1"/>
  <c r="J587" i="1" s="1"/>
  <c r="I590" i="1"/>
  <c r="I589" i="1" s="1"/>
  <c r="I588" i="1" s="1"/>
  <c r="I587" i="1" s="1"/>
  <c r="J585" i="1"/>
  <c r="J584" i="1" s="1"/>
  <c r="J583" i="1" s="1"/>
  <c r="I585" i="1"/>
  <c r="I584" i="1" s="1"/>
  <c r="I583" i="1" s="1"/>
  <c r="J581" i="1"/>
  <c r="I581" i="1"/>
  <c r="J579" i="1"/>
  <c r="I579" i="1"/>
  <c r="J577" i="1"/>
  <c r="I577" i="1"/>
  <c r="J574" i="1"/>
  <c r="J573" i="1" s="1"/>
  <c r="I574" i="1"/>
  <c r="I573" i="1" s="1"/>
  <c r="J566" i="1"/>
  <c r="J565" i="1" s="1"/>
  <c r="J564" i="1" s="1"/>
  <c r="J563" i="1" s="1"/>
  <c r="J562" i="1" s="1"/>
  <c r="I566" i="1"/>
  <c r="I565" i="1" s="1"/>
  <c r="I564" i="1" s="1"/>
  <c r="I563" i="1" s="1"/>
  <c r="I562" i="1" s="1"/>
  <c r="J557" i="1"/>
  <c r="J556" i="1" s="1"/>
  <c r="J555" i="1" s="1"/>
  <c r="J554" i="1" s="1"/>
  <c r="J553" i="1" s="1"/>
  <c r="J552" i="1" s="1"/>
  <c r="I557" i="1"/>
  <c r="I556" i="1" s="1"/>
  <c r="I555" i="1" s="1"/>
  <c r="I554" i="1" s="1"/>
  <c r="I553" i="1" s="1"/>
  <c r="I552" i="1" s="1"/>
  <c r="J550" i="1"/>
  <c r="J549" i="1" s="1"/>
  <c r="J548" i="1" s="1"/>
  <c r="J547" i="1" s="1"/>
  <c r="J546" i="1" s="1"/>
  <c r="J545" i="1" s="1"/>
  <c r="I550" i="1"/>
  <c r="I549" i="1" s="1"/>
  <c r="I548" i="1" s="1"/>
  <c r="I547" i="1" s="1"/>
  <c r="I546" i="1" s="1"/>
  <c r="I545" i="1" s="1"/>
  <c r="J542" i="1"/>
  <c r="J541" i="1" s="1"/>
  <c r="J540" i="1" s="1"/>
  <c r="J539" i="1" s="1"/>
  <c r="J538" i="1" s="1"/>
  <c r="I542" i="1"/>
  <c r="I541" i="1" s="1"/>
  <c r="I540" i="1" s="1"/>
  <c r="I539" i="1" s="1"/>
  <c r="I538" i="1" s="1"/>
  <c r="J534" i="1"/>
  <c r="J533" i="1" s="1"/>
  <c r="J532" i="1" s="1"/>
  <c r="J531" i="1" s="1"/>
  <c r="J530" i="1" s="1"/>
  <c r="I534" i="1"/>
  <c r="I533" i="1" s="1"/>
  <c r="I532" i="1" s="1"/>
  <c r="I531" i="1" s="1"/>
  <c r="I530" i="1" s="1"/>
  <c r="J520" i="1"/>
  <c r="J519" i="1" s="1"/>
  <c r="J510" i="1" s="1"/>
  <c r="I520" i="1"/>
  <c r="I519" i="1" s="1"/>
  <c r="I510" i="1" s="1"/>
  <c r="J504" i="1"/>
  <c r="J503" i="1" s="1"/>
  <c r="J502" i="1" s="1"/>
  <c r="I504" i="1"/>
  <c r="I503" i="1" s="1"/>
  <c r="I502" i="1" s="1"/>
  <c r="J500" i="1"/>
  <c r="I500" i="1"/>
  <c r="J498" i="1"/>
  <c r="I498" i="1"/>
  <c r="J493" i="1"/>
  <c r="J492" i="1" s="1"/>
  <c r="J491" i="1" s="1"/>
  <c r="I493" i="1"/>
  <c r="I492" i="1" s="1"/>
  <c r="I491" i="1" s="1"/>
  <c r="J489" i="1"/>
  <c r="I489" i="1"/>
  <c r="J487" i="1"/>
  <c r="I487" i="1"/>
  <c r="J482" i="1"/>
  <c r="J481" i="1" s="1"/>
  <c r="J480" i="1" s="1"/>
  <c r="J475" i="1" s="1"/>
  <c r="I482" i="1"/>
  <c r="I481" i="1" s="1"/>
  <c r="I480" i="1" s="1"/>
  <c r="I475" i="1" s="1"/>
  <c r="J472" i="1"/>
  <c r="I472" i="1"/>
  <c r="J470" i="1"/>
  <c r="I470" i="1"/>
  <c r="J464" i="1"/>
  <c r="I464" i="1"/>
  <c r="J462" i="1"/>
  <c r="I462" i="1"/>
  <c r="J459" i="1"/>
  <c r="J458" i="1" s="1"/>
  <c r="I459" i="1"/>
  <c r="I458" i="1" s="1"/>
  <c r="J454" i="1"/>
  <c r="J453" i="1" s="1"/>
  <c r="J452" i="1" s="1"/>
  <c r="J451" i="1" s="1"/>
  <c r="I454" i="1"/>
  <c r="I453" i="1" s="1"/>
  <c r="I452" i="1" s="1"/>
  <c r="I451" i="1" s="1"/>
  <c r="J448" i="1"/>
  <c r="J447" i="1" s="1"/>
  <c r="J446" i="1" s="1"/>
  <c r="J445" i="1" s="1"/>
  <c r="J444" i="1" s="1"/>
  <c r="I448" i="1"/>
  <c r="I447" i="1" s="1"/>
  <c r="I446" i="1" s="1"/>
  <c r="I445" i="1" s="1"/>
  <c r="I444" i="1" s="1"/>
  <c r="J441" i="1"/>
  <c r="J440" i="1" s="1"/>
  <c r="J439" i="1" s="1"/>
  <c r="J438" i="1" s="1"/>
  <c r="J437" i="1" s="1"/>
  <c r="J436" i="1" s="1"/>
  <c r="I441" i="1"/>
  <c r="I440" i="1" s="1"/>
  <c r="I439" i="1" s="1"/>
  <c r="I438" i="1" s="1"/>
  <c r="I437" i="1" s="1"/>
  <c r="I436" i="1" s="1"/>
  <c r="J434" i="1"/>
  <c r="J433" i="1" s="1"/>
  <c r="J432" i="1" s="1"/>
  <c r="J431" i="1" s="1"/>
  <c r="J430" i="1" s="1"/>
  <c r="I434" i="1"/>
  <c r="I433" i="1" s="1"/>
  <c r="I432" i="1" s="1"/>
  <c r="I431" i="1" s="1"/>
  <c r="I430" i="1" s="1"/>
  <c r="J428" i="1"/>
  <c r="I428" i="1"/>
  <c r="J426" i="1"/>
  <c r="I426" i="1"/>
  <c r="J422" i="1"/>
  <c r="J421" i="1" s="1"/>
  <c r="J420" i="1" s="1"/>
  <c r="I422" i="1"/>
  <c r="I421" i="1" s="1"/>
  <c r="I420" i="1" s="1"/>
  <c r="J417" i="1"/>
  <c r="J416" i="1" s="1"/>
  <c r="J415" i="1" s="1"/>
  <c r="J414" i="1" s="1"/>
  <c r="I417" i="1"/>
  <c r="I416" i="1" s="1"/>
  <c r="I415" i="1" s="1"/>
  <c r="I414" i="1" s="1"/>
  <c r="J412" i="1"/>
  <c r="J411" i="1" s="1"/>
  <c r="J410" i="1" s="1"/>
  <c r="J409" i="1" s="1"/>
  <c r="I412" i="1"/>
  <c r="I411" i="1" s="1"/>
  <c r="I410" i="1" s="1"/>
  <c r="I409" i="1" s="1"/>
  <c r="J395" i="1"/>
  <c r="J394" i="1" s="1"/>
  <c r="I395" i="1"/>
  <c r="I394" i="1" s="1"/>
  <c r="J392" i="1"/>
  <c r="I392" i="1"/>
  <c r="J390" i="1"/>
  <c r="I390" i="1"/>
  <c r="J383" i="1"/>
  <c r="J382" i="1" s="1"/>
  <c r="J381" i="1" s="1"/>
  <c r="J380" i="1" s="1"/>
  <c r="I383" i="1"/>
  <c r="I382" i="1" s="1"/>
  <c r="I381" i="1" s="1"/>
  <c r="I380" i="1" s="1"/>
  <c r="J378" i="1"/>
  <c r="J377" i="1" s="1"/>
  <c r="J376" i="1" s="1"/>
  <c r="I378" i="1"/>
  <c r="I377" i="1" s="1"/>
  <c r="I376" i="1" s="1"/>
  <c r="J374" i="1"/>
  <c r="J373" i="1" s="1"/>
  <c r="J372" i="1" s="1"/>
  <c r="I374" i="1"/>
  <c r="I373" i="1" s="1"/>
  <c r="I372" i="1" s="1"/>
  <c r="J355" i="1"/>
  <c r="J354" i="1" s="1"/>
  <c r="J353" i="1" s="1"/>
  <c r="I355" i="1"/>
  <c r="I354" i="1" s="1"/>
  <c r="I353" i="1" s="1"/>
  <c r="J351" i="1"/>
  <c r="I351" i="1"/>
  <c r="J349" i="1"/>
  <c r="I349" i="1"/>
  <c r="J347" i="1"/>
  <c r="I347" i="1"/>
  <c r="J344" i="1"/>
  <c r="I344" i="1"/>
  <c r="J342" i="1"/>
  <c r="I342" i="1"/>
  <c r="J339" i="1"/>
  <c r="I339" i="1"/>
  <c r="J337" i="1"/>
  <c r="I337" i="1"/>
  <c r="J334" i="1"/>
  <c r="I334" i="1"/>
  <c r="J331" i="1"/>
  <c r="I331" i="1"/>
  <c r="J329" i="1"/>
  <c r="I329" i="1"/>
  <c r="J326" i="1"/>
  <c r="I326" i="1"/>
  <c r="J324" i="1"/>
  <c r="I324" i="1"/>
  <c r="J319" i="1"/>
  <c r="J318" i="1" s="1"/>
  <c r="J317" i="1" s="1"/>
  <c r="J316" i="1" s="1"/>
  <c r="I319" i="1"/>
  <c r="I318" i="1" s="1"/>
  <c r="I317" i="1" s="1"/>
  <c r="I316" i="1" s="1"/>
  <c r="J308" i="1"/>
  <c r="I309" i="1"/>
  <c r="I308" i="1" s="1"/>
  <c r="I303" i="1"/>
  <c r="I300" i="1"/>
  <c r="J294" i="1"/>
  <c r="I294" i="1"/>
  <c r="J292" i="1"/>
  <c r="I292" i="1"/>
  <c r="J289" i="1"/>
  <c r="I289" i="1"/>
  <c r="J287" i="1"/>
  <c r="I287" i="1"/>
  <c r="J285" i="1"/>
  <c r="I285" i="1"/>
  <c r="J282" i="1"/>
  <c r="I282" i="1"/>
  <c r="J275" i="1"/>
  <c r="I275" i="1"/>
  <c r="J273" i="1"/>
  <c r="I273" i="1"/>
  <c r="J266" i="1"/>
  <c r="J265" i="1" s="1"/>
  <c r="I266" i="1"/>
  <c r="I265" i="1" s="1"/>
  <c r="J263" i="1"/>
  <c r="I263" i="1"/>
  <c r="J261" i="1"/>
  <c r="I261" i="1"/>
  <c r="J256" i="1"/>
  <c r="J255" i="1" s="1"/>
  <c r="J254" i="1" s="1"/>
  <c r="J253" i="1" s="1"/>
  <c r="I256" i="1"/>
  <c r="I255" i="1" s="1"/>
  <c r="I254" i="1" s="1"/>
  <c r="I253" i="1" s="1"/>
  <c r="J250" i="1"/>
  <c r="I250" i="1"/>
  <c r="J241" i="1"/>
  <c r="J240" i="1" s="1"/>
  <c r="I241" i="1"/>
  <c r="I240" i="1" s="1"/>
  <c r="J235" i="1"/>
  <c r="J234" i="1" s="1"/>
  <c r="J233" i="1" s="1"/>
  <c r="J232" i="1" s="1"/>
  <c r="J231" i="1" s="1"/>
  <c r="I235" i="1"/>
  <c r="I234" i="1" s="1"/>
  <c r="I233" i="1" s="1"/>
  <c r="I232" i="1" s="1"/>
  <c r="I231" i="1" s="1"/>
  <c r="J229" i="1"/>
  <c r="J228" i="1" s="1"/>
  <c r="J227" i="1" s="1"/>
  <c r="I229" i="1"/>
  <c r="I228" i="1" s="1"/>
  <c r="I227" i="1" s="1"/>
  <c r="J224" i="1"/>
  <c r="J223" i="1" s="1"/>
  <c r="J222" i="1" s="1"/>
  <c r="I224" i="1"/>
  <c r="I223" i="1" s="1"/>
  <c r="I222" i="1" s="1"/>
  <c r="J218" i="1"/>
  <c r="I218" i="1"/>
  <c r="J216" i="1"/>
  <c r="I216" i="1"/>
  <c r="J211" i="1"/>
  <c r="J210" i="1" s="1"/>
  <c r="I211" i="1"/>
  <c r="I210" i="1" s="1"/>
  <c r="J208" i="1"/>
  <c r="J207" i="1" s="1"/>
  <c r="I208" i="1"/>
  <c r="I207" i="1" s="1"/>
  <c r="J203" i="1"/>
  <c r="I203" i="1"/>
  <c r="J201" i="1"/>
  <c r="I201" i="1"/>
  <c r="J191" i="1"/>
  <c r="I191" i="1"/>
  <c r="J189" i="1"/>
  <c r="I189" i="1"/>
  <c r="J187" i="1"/>
  <c r="I187" i="1"/>
  <c r="J179" i="1"/>
  <c r="J178" i="1" s="1"/>
  <c r="J177" i="1" s="1"/>
  <c r="I179" i="1"/>
  <c r="I178" i="1" s="1"/>
  <c r="I177" i="1" s="1"/>
  <c r="J175" i="1"/>
  <c r="I175" i="1"/>
  <c r="J172" i="1"/>
  <c r="I172" i="1"/>
  <c r="J164" i="1"/>
  <c r="J163" i="1" s="1"/>
  <c r="J162" i="1" s="1"/>
  <c r="I164" i="1"/>
  <c r="I163" i="1" s="1"/>
  <c r="I162" i="1" s="1"/>
  <c r="J160" i="1"/>
  <c r="J159" i="1" s="1"/>
  <c r="J158" i="1" s="1"/>
  <c r="I160" i="1"/>
  <c r="I159" i="1" s="1"/>
  <c r="I158" i="1" s="1"/>
  <c r="J153" i="1"/>
  <c r="I153" i="1"/>
  <c r="J152" i="1"/>
  <c r="J151" i="1" s="1"/>
  <c r="I151" i="1"/>
  <c r="J149" i="1"/>
  <c r="I149" i="1"/>
  <c r="J144" i="1"/>
  <c r="I144" i="1"/>
  <c r="J142" i="1"/>
  <c r="I142" i="1"/>
  <c r="J140" i="1"/>
  <c r="I140" i="1"/>
  <c r="J136" i="1"/>
  <c r="I136" i="1"/>
  <c r="J134" i="1"/>
  <c r="I134" i="1"/>
  <c r="J132" i="1"/>
  <c r="I132" i="1"/>
  <c r="J130" i="1"/>
  <c r="I130" i="1"/>
  <c r="J128" i="1"/>
  <c r="I128" i="1"/>
  <c r="J123" i="1"/>
  <c r="J122" i="1" s="1"/>
  <c r="J121" i="1" s="1"/>
  <c r="I123" i="1"/>
  <c r="I122" i="1" s="1"/>
  <c r="I121" i="1" s="1"/>
  <c r="J118" i="1"/>
  <c r="J117" i="1" s="1"/>
  <c r="J116" i="1" s="1"/>
  <c r="I118" i="1"/>
  <c r="I117" i="1" s="1"/>
  <c r="I116" i="1" s="1"/>
  <c r="J114" i="1"/>
  <c r="I114" i="1"/>
  <c r="J111" i="1"/>
  <c r="I111" i="1"/>
  <c r="J106" i="1"/>
  <c r="J105" i="1" s="1"/>
  <c r="J104" i="1" s="1"/>
  <c r="J103" i="1" s="1"/>
  <c r="I106" i="1"/>
  <c r="I105" i="1" s="1"/>
  <c r="I104" i="1" s="1"/>
  <c r="I103" i="1" s="1"/>
  <c r="J100" i="1"/>
  <c r="J99" i="1" s="1"/>
  <c r="J98" i="1" s="1"/>
  <c r="I100" i="1"/>
  <c r="I99" i="1" s="1"/>
  <c r="I98" i="1" s="1"/>
  <c r="J96" i="1"/>
  <c r="J95" i="1" s="1"/>
  <c r="J94" i="1" s="1"/>
  <c r="J93" i="1" s="1"/>
  <c r="J92" i="1" s="1"/>
  <c r="I96" i="1"/>
  <c r="I95" i="1" s="1"/>
  <c r="I94" i="1" s="1"/>
  <c r="I93" i="1" s="1"/>
  <c r="I92" i="1" s="1"/>
  <c r="J90" i="1"/>
  <c r="I90" i="1"/>
  <c r="J87" i="1"/>
  <c r="I87" i="1"/>
  <c r="J84" i="1"/>
  <c r="I84" i="1"/>
  <c r="J82" i="1"/>
  <c r="I82" i="1"/>
  <c r="J80" i="1"/>
  <c r="I80" i="1"/>
  <c r="J78" i="1"/>
  <c r="I78" i="1"/>
  <c r="J74" i="1"/>
  <c r="I74" i="1"/>
  <c r="J69" i="1"/>
  <c r="I69" i="1"/>
  <c r="J67" i="1"/>
  <c r="I67" i="1"/>
  <c r="J61" i="1"/>
  <c r="J60" i="1" s="1"/>
  <c r="J59" i="1" s="1"/>
  <c r="I61" i="1"/>
  <c r="I60" i="1" s="1"/>
  <c r="I59" i="1" s="1"/>
  <c r="J54" i="1"/>
  <c r="J53" i="1" s="1"/>
  <c r="J52" i="1" s="1"/>
  <c r="J51" i="1" s="1"/>
  <c r="I54" i="1"/>
  <c r="I53" i="1" s="1"/>
  <c r="I52" i="1" s="1"/>
  <c r="I51" i="1" s="1"/>
  <c r="J49" i="1"/>
  <c r="J48" i="1" s="1"/>
  <c r="J47" i="1" s="1"/>
  <c r="I49" i="1"/>
  <c r="I48" i="1" s="1"/>
  <c r="I47" i="1" s="1"/>
  <c r="J45" i="1"/>
  <c r="I45" i="1"/>
  <c r="J43" i="1"/>
  <c r="I43" i="1"/>
  <c r="J41" i="1"/>
  <c r="I41" i="1"/>
  <c r="J37" i="1"/>
  <c r="I37" i="1"/>
  <c r="J30" i="1"/>
  <c r="J29" i="1" s="1"/>
  <c r="J28" i="1" s="1"/>
  <c r="J27" i="1" s="1"/>
  <c r="I30" i="1"/>
  <c r="I29" i="1" s="1"/>
  <c r="I28" i="1" s="1"/>
  <c r="I27" i="1" s="1"/>
  <c r="J25" i="1"/>
  <c r="J24" i="1" s="1"/>
  <c r="J23" i="1" s="1"/>
  <c r="I25" i="1"/>
  <c r="I24" i="1" s="1"/>
  <c r="I23" i="1" s="1"/>
  <c r="J21" i="1"/>
  <c r="I21" i="1"/>
  <c r="J18" i="1"/>
  <c r="I18" i="1"/>
  <c r="J16" i="1"/>
  <c r="I16" i="1"/>
  <c r="J323" i="1" l="1"/>
  <c r="J389" i="1"/>
  <c r="I733" i="1"/>
  <c r="I820" i="1"/>
  <c r="I819" i="1" s="1"/>
  <c r="J328" i="1"/>
  <c r="J639" i="1"/>
  <c r="J635" i="1" s="1"/>
  <c r="I839" i="1"/>
  <c r="I838" i="1" s="1"/>
  <c r="J425" i="1"/>
  <c r="J424" i="1" s="1"/>
  <c r="J419" i="1" s="1"/>
  <c r="J408" i="1" s="1"/>
  <c r="J397" i="1" s="1"/>
  <c r="I669" i="1"/>
  <c r="I665" i="1" s="1"/>
  <c r="J820" i="1"/>
  <c r="J819" i="1" s="1"/>
  <c r="J291" i="1"/>
  <c r="J367" i="1"/>
  <c r="J366" i="1" s="1"/>
  <c r="I367" i="1"/>
  <c r="I366" i="1" s="1"/>
  <c r="I649" i="1"/>
  <c r="I648" i="1" s="1"/>
  <c r="I15" i="1"/>
  <c r="I14" i="1" s="1"/>
  <c r="I36" i="1"/>
  <c r="I35" i="1" s="1"/>
  <c r="I34" i="1" s="1"/>
  <c r="I33" i="1" s="1"/>
  <c r="I127" i="1"/>
  <c r="I139" i="1"/>
  <c r="I243" i="1"/>
  <c r="I239" i="1" s="1"/>
  <c r="I238" i="1" s="1"/>
  <c r="I237" i="1" s="1"/>
  <c r="I299" i="1"/>
  <c r="I298" i="1" s="1"/>
  <c r="I297" i="1" s="1"/>
  <c r="I296" i="1" s="1"/>
  <c r="J649" i="1"/>
  <c r="J648" i="1" s="1"/>
  <c r="J509" i="1"/>
  <c r="J508" i="1" s="1"/>
  <c r="J507" i="1" s="1"/>
  <c r="J506" i="1" s="1"/>
  <c r="I509" i="1"/>
  <c r="I508" i="1" s="1"/>
  <c r="I507" i="1" s="1"/>
  <c r="I506" i="1" s="1"/>
  <c r="J15" i="1"/>
  <c r="J14" i="1" s="1"/>
  <c r="J13" i="1" s="1"/>
  <c r="J12" i="1" s="1"/>
  <c r="J36" i="1"/>
  <c r="J35" i="1" s="1"/>
  <c r="J34" i="1" s="1"/>
  <c r="J33" i="1" s="1"/>
  <c r="J171" i="1"/>
  <c r="J170" i="1" s="1"/>
  <c r="J169" i="1" s="1"/>
  <c r="J168" i="1" s="1"/>
  <c r="J200" i="1"/>
  <c r="J199" i="1" s="1"/>
  <c r="J198" i="1" s="1"/>
  <c r="J243" i="1"/>
  <c r="J239" i="1" s="1"/>
  <c r="J238" i="1" s="1"/>
  <c r="J237" i="1" s="1"/>
  <c r="J299" i="1"/>
  <c r="J469" i="1"/>
  <c r="J468" i="1" s="1"/>
  <c r="J467" i="1" s="1"/>
  <c r="J466" i="1" s="1"/>
  <c r="J486" i="1"/>
  <c r="J485" i="1" s="1"/>
  <c r="J484" i="1" s="1"/>
  <c r="J497" i="1"/>
  <c r="J496" i="1" s="1"/>
  <c r="J495" i="1" s="1"/>
  <c r="I619" i="1"/>
  <c r="I618" i="1" s="1"/>
  <c r="I639" i="1"/>
  <c r="I635" i="1" s="1"/>
  <c r="J833" i="1"/>
  <c r="J832" i="1" s="1"/>
  <c r="J839" i="1"/>
  <c r="J838" i="1" s="1"/>
  <c r="I1018" i="1"/>
  <c r="I110" i="1"/>
  <c r="I109" i="1" s="1"/>
  <c r="I108" i="1" s="1"/>
  <c r="J619" i="1"/>
  <c r="J618" i="1" s="1"/>
  <c r="J186" i="1"/>
  <c r="J185" i="1" s="1"/>
  <c r="J184" i="1" s="1"/>
  <c r="J183" i="1" s="1"/>
  <c r="J346" i="1"/>
  <c r="J733" i="1"/>
  <c r="J732" i="1" s="1"/>
  <c r="J892" i="1"/>
  <c r="J891" i="1" s="1"/>
  <c r="J890" i="1" s="1"/>
  <c r="J889" i="1" s="1"/>
  <c r="J888" i="1" s="1"/>
  <c r="J73" i="1"/>
  <c r="J72" i="1" s="1"/>
  <c r="J71" i="1" s="1"/>
  <c r="J110" i="1"/>
  <c r="J109" i="1" s="1"/>
  <c r="J108" i="1" s="1"/>
  <c r="I323" i="1"/>
  <c r="I346" i="1"/>
  <c r="I486" i="1"/>
  <c r="I485" i="1" s="1"/>
  <c r="I484" i="1" s="1"/>
  <c r="I763" i="1"/>
  <c r="I762" i="1" s="1"/>
  <c r="I761" i="1" s="1"/>
  <c r="I833" i="1"/>
  <c r="I832" i="1" s="1"/>
  <c r="I862" i="1"/>
  <c r="I861" i="1" s="1"/>
  <c r="I971" i="1"/>
  <c r="I970" i="1" s="1"/>
  <c r="I969" i="1" s="1"/>
  <c r="I968" i="1" s="1"/>
  <c r="J971" i="1"/>
  <c r="J970" i="1" s="1"/>
  <c r="J969" i="1" s="1"/>
  <c r="J968" i="1" s="1"/>
  <c r="I992" i="1"/>
  <c r="I991" i="1" s="1"/>
  <c r="I990" i="1" s="1"/>
  <c r="I989" i="1" s="1"/>
  <c r="J807" i="1"/>
  <c r="J806" i="1" s="1"/>
  <c r="J799" i="1" s="1"/>
  <c r="J684" i="1"/>
  <c r="J683" i="1" s="1"/>
  <c r="J682" i="1" s="1"/>
  <c r="I684" i="1"/>
  <c r="I683" i="1" s="1"/>
  <c r="I682" i="1" s="1"/>
  <c r="J669" i="1"/>
  <c r="J665" i="1" s="1"/>
  <c r="I146" i="1"/>
  <c r="I278" i="1"/>
  <c r="J341" i="1"/>
  <c r="I876" i="1"/>
  <c r="I875" i="1" s="1"/>
  <c r="I949" i="1"/>
  <c r="I948" i="1" s="1"/>
  <c r="I942" i="1" s="1"/>
  <c r="I73" i="1"/>
  <c r="I72" i="1" s="1"/>
  <c r="I71" i="1" s="1"/>
  <c r="J333" i="1"/>
  <c r="J576" i="1"/>
  <c r="J572" i="1" s="1"/>
  <c r="J571" i="1" s="1"/>
  <c r="J570" i="1" s="1"/>
  <c r="J561" i="1" s="1"/>
  <c r="J560" i="1" s="1"/>
  <c r="I721" i="1"/>
  <c r="I720" i="1" s="1"/>
  <c r="I755" i="1"/>
  <c r="I754" i="1" s="1"/>
  <c r="I753" i="1" s="1"/>
  <c r="I807" i="1"/>
  <c r="I806" i="1" s="1"/>
  <c r="I799" i="1" s="1"/>
  <c r="I868" i="1"/>
  <c r="I867" i="1" s="1"/>
  <c r="I917" i="1"/>
  <c r="I910" i="1" s="1"/>
  <c r="I328" i="1"/>
  <c r="I461" i="1"/>
  <c r="I457" i="1" s="1"/>
  <c r="I456" i="1" s="1"/>
  <c r="I450" i="1" s="1"/>
  <c r="I469" i="1"/>
  <c r="I468" i="1" s="1"/>
  <c r="I467" i="1" s="1"/>
  <c r="I466" i="1" s="1"/>
  <c r="J710" i="1"/>
  <c r="J709" i="1" s="1"/>
  <c r="J708" i="1" s="1"/>
  <c r="J707" i="1" s="1"/>
  <c r="J721" i="1"/>
  <c r="J720" i="1" s="1"/>
  <c r="J755" i="1"/>
  <c r="J754" i="1" s="1"/>
  <c r="J753" i="1" s="1"/>
  <c r="J752" i="1" s="1"/>
  <c r="J751" i="1" s="1"/>
  <c r="J862" i="1"/>
  <c r="J861" i="1" s="1"/>
  <c r="J1018" i="1"/>
  <c r="I186" i="1"/>
  <c r="I185" i="1" s="1"/>
  <c r="I184" i="1" s="1"/>
  <c r="I183" i="1" s="1"/>
  <c r="I200" i="1"/>
  <c r="I199" i="1" s="1"/>
  <c r="I198" i="1" s="1"/>
  <c r="I892" i="1"/>
  <c r="I891" i="1" s="1"/>
  <c r="I890" i="1" s="1"/>
  <c r="I889" i="1" s="1"/>
  <c r="I888" i="1" s="1"/>
  <c r="I260" i="1"/>
  <c r="I259" i="1" s="1"/>
  <c r="I258" i="1" s="1"/>
  <c r="I252" i="1" s="1"/>
  <c r="J272" i="1"/>
  <c r="J271" i="1" s="1"/>
  <c r="J278" i="1"/>
  <c r="J277" i="1" s="1"/>
  <c r="J461" i="1"/>
  <c r="J457" i="1" s="1"/>
  <c r="J456" i="1" s="1"/>
  <c r="J450" i="1" s="1"/>
  <c r="J949" i="1"/>
  <c r="J948" i="1" s="1"/>
  <c r="J942" i="1" s="1"/>
  <c r="J876" i="1"/>
  <c r="J875" i="1" s="1"/>
  <c r="I66" i="1"/>
  <c r="I65" i="1" s="1"/>
  <c r="I64" i="1" s="1"/>
  <c r="I497" i="1"/>
  <c r="I496" i="1" s="1"/>
  <c r="I495" i="1" s="1"/>
  <c r="I744" i="1"/>
  <c r="I743" i="1" s="1"/>
  <c r="J868" i="1"/>
  <c r="J867" i="1" s="1"/>
  <c r="J860" i="1" s="1"/>
  <c r="J1006" i="1"/>
  <c r="J66" i="1"/>
  <c r="J65" i="1" s="1"/>
  <c r="J64" i="1" s="1"/>
  <c r="J127" i="1"/>
  <c r="I171" i="1"/>
  <c r="I170" i="1" s="1"/>
  <c r="I169" i="1" s="1"/>
  <c r="I168" i="1" s="1"/>
  <c r="J215" i="1"/>
  <c r="J214" i="1" s="1"/>
  <c r="J213" i="1" s="1"/>
  <c r="I272" i="1"/>
  <c r="I271" i="1" s="1"/>
  <c r="I291" i="1"/>
  <c r="I389" i="1"/>
  <c r="I388" i="1" s="1"/>
  <c r="I387" i="1" s="1"/>
  <c r="I386" i="1" s="1"/>
  <c r="I385" i="1" s="1"/>
  <c r="I425" i="1"/>
  <c r="I424" i="1" s="1"/>
  <c r="I419" i="1" s="1"/>
  <c r="I408" i="1" s="1"/>
  <c r="I397" i="1" s="1"/>
  <c r="I710" i="1"/>
  <c r="I709" i="1" s="1"/>
  <c r="I708" i="1" s="1"/>
  <c r="I707" i="1" s="1"/>
  <c r="J744" i="1"/>
  <c r="J743" i="1" s="1"/>
  <c r="J992" i="1"/>
  <c r="J991" i="1" s="1"/>
  <c r="J990" i="1" s="1"/>
  <c r="J989" i="1" s="1"/>
  <c r="I1025" i="1"/>
  <c r="I1024" i="1" s="1"/>
  <c r="I1023" i="1" s="1"/>
  <c r="I333" i="1"/>
  <c r="I576" i="1"/>
  <c r="I572" i="1" s="1"/>
  <c r="I571" i="1" s="1"/>
  <c r="I570" i="1" s="1"/>
  <c r="I561" i="1" s="1"/>
  <c r="I560" i="1" s="1"/>
  <c r="J221" i="1"/>
  <c r="J220" i="1" s="1"/>
  <c r="I215" i="1"/>
  <c r="I214" i="1" s="1"/>
  <c r="I213" i="1" s="1"/>
  <c r="J260" i="1"/>
  <c r="J259" i="1" s="1"/>
  <c r="J258" i="1" s="1"/>
  <c r="J252" i="1" s="1"/>
  <c r="J206" i="1"/>
  <c r="J205" i="1" s="1"/>
  <c r="I157" i="1"/>
  <c r="I156" i="1" s="1"/>
  <c r="J157" i="1"/>
  <c r="J156" i="1" s="1"/>
  <c r="I341" i="1"/>
  <c r="J139" i="1"/>
  <c r="I206" i="1"/>
  <c r="I205" i="1" s="1"/>
  <c r="I529" i="1"/>
  <c r="I528" i="1"/>
  <c r="I221" i="1"/>
  <c r="I220" i="1" s="1"/>
  <c r="I13" i="1"/>
  <c r="I12" i="1" s="1"/>
  <c r="J146" i="1"/>
  <c r="J388" i="1"/>
  <c r="J387" i="1" s="1"/>
  <c r="J386" i="1" s="1"/>
  <c r="J385" i="1" s="1"/>
  <c r="J528" i="1"/>
  <c r="J529" i="1"/>
  <c r="I1036" i="1"/>
  <c r="I1002" i="1"/>
  <c r="I1001" i="1" s="1"/>
  <c r="I1000" i="1" s="1"/>
  <c r="J1036" i="1"/>
  <c r="I1006" i="1"/>
  <c r="J1025" i="1"/>
  <c r="J1024" i="1" s="1"/>
  <c r="J1023" i="1" s="1"/>
  <c r="I732" i="1"/>
  <c r="J917" i="1"/>
  <c r="J910" i="1" s="1"/>
  <c r="J1002" i="1"/>
  <c r="J1001" i="1" s="1"/>
  <c r="J1000" i="1" s="1"/>
  <c r="J298" i="1" l="1"/>
  <c r="J297" i="1" s="1"/>
  <c r="J296" i="1" s="1"/>
  <c r="I126" i="1"/>
  <c r="I120" i="1" s="1"/>
  <c r="I102" i="1" s="1"/>
  <c r="I860" i="1"/>
  <c r="I859" i="1" s="1"/>
  <c r="I818" i="1"/>
  <c r="I817" i="1" s="1"/>
  <c r="J647" i="1"/>
  <c r="J646" i="1" s="1"/>
  <c r="J719" i="1"/>
  <c r="J718" i="1" s="1"/>
  <c r="I752" i="1"/>
  <c r="I751" i="1" s="1"/>
  <c r="J818" i="1"/>
  <c r="J817" i="1" s="1"/>
  <c r="J859" i="1"/>
  <c r="I617" i="1"/>
  <c r="I616" i="1" s="1"/>
  <c r="I719" i="1"/>
  <c r="I718" i="1" s="1"/>
  <c r="J617" i="1"/>
  <c r="J616" i="1" s="1"/>
  <c r="J63" i="1"/>
  <c r="I941" i="1"/>
  <c r="I902" i="1" s="1"/>
  <c r="J941" i="1"/>
  <c r="I277" i="1"/>
  <c r="I270" i="1" s="1"/>
  <c r="I269" i="1" s="1"/>
  <c r="J197" i="1"/>
  <c r="J196" i="1" s="1"/>
  <c r="I647" i="1"/>
  <c r="I646" i="1" s="1"/>
  <c r="I63" i="1"/>
  <c r="J322" i="1"/>
  <c r="J321" i="1" s="1"/>
  <c r="J315" i="1" s="1"/>
  <c r="J270" i="1"/>
  <c r="J269" i="1" s="1"/>
  <c r="J474" i="1"/>
  <c r="J443" i="1" s="1"/>
  <c r="I197" i="1"/>
  <c r="I196" i="1" s="1"/>
  <c r="I322" i="1"/>
  <c r="I321" i="1" s="1"/>
  <c r="I315" i="1" s="1"/>
  <c r="J999" i="1"/>
  <c r="I155" i="1"/>
  <c r="J126" i="1"/>
  <c r="J120" i="1" s="1"/>
  <c r="J102" i="1" s="1"/>
  <c r="I474" i="1"/>
  <c r="I443" i="1" s="1"/>
  <c r="J155" i="1"/>
  <c r="I999" i="1"/>
  <c r="V975" i="1"/>
  <c r="V974" i="1" s="1"/>
  <c r="V973" i="1"/>
  <c r="V972" i="1" s="1"/>
  <c r="U1032" i="1"/>
  <c r="U1031" i="1" s="1"/>
  <c r="U1030" i="1" s="1"/>
  <c r="U1028" i="1"/>
  <c r="U1027" i="1" s="1"/>
  <c r="U1026" i="1" s="1"/>
  <c r="U1021" i="1"/>
  <c r="U1019" i="1"/>
  <c r="U1014" i="1"/>
  <c r="U1013" i="1" s="1"/>
  <c r="U1012" i="1" s="1"/>
  <c r="U1009" i="1"/>
  <c r="U1008" i="1" s="1"/>
  <c r="U1007" i="1" s="1"/>
  <c r="U1003" i="1"/>
  <c r="U1002" i="1" s="1"/>
  <c r="U1001" i="1" s="1"/>
  <c r="U1000" i="1" s="1"/>
  <c r="U997" i="1"/>
  <c r="V996" i="1"/>
  <c r="U993" i="1"/>
  <c r="V985" i="1"/>
  <c r="U982" i="1"/>
  <c r="U981" i="1" s="1"/>
  <c r="U980" i="1" s="1"/>
  <c r="U979" i="1" s="1"/>
  <c r="U978" i="1" s="1"/>
  <c r="U974" i="1"/>
  <c r="U972" i="1"/>
  <c r="U966" i="1"/>
  <c r="U965" i="1" s="1"/>
  <c r="U964" i="1" s="1"/>
  <c r="U959" i="1"/>
  <c r="U958" i="1" s="1"/>
  <c r="V947" i="1"/>
  <c r="V946" i="1" s="1"/>
  <c r="V945" i="1" s="1"/>
  <c r="V944" i="1" s="1"/>
  <c r="V943" i="1" s="1"/>
  <c r="U946" i="1"/>
  <c r="U945" i="1" s="1"/>
  <c r="U944" i="1" s="1"/>
  <c r="U943" i="1" s="1"/>
  <c r="U939" i="1"/>
  <c r="U938" i="1" s="1"/>
  <c r="U937" i="1" s="1"/>
  <c r="U936" i="1" s="1"/>
  <c r="U935" i="1" s="1"/>
  <c r="U934" i="1" s="1"/>
  <c r="U932" i="1"/>
  <c r="U931" i="1" s="1"/>
  <c r="U930" i="1" s="1"/>
  <c r="U929" i="1" s="1"/>
  <c r="U928" i="1" s="1"/>
  <c r="V927" i="1"/>
  <c r="V926" i="1" s="1"/>
  <c r="V925" i="1" s="1"/>
  <c r="V924" i="1" s="1"/>
  <c r="V923" i="1" s="1"/>
  <c r="U926" i="1"/>
  <c r="U925" i="1" s="1"/>
  <c r="U924" i="1" s="1"/>
  <c r="U923" i="1" s="1"/>
  <c r="V922" i="1"/>
  <c r="V921" i="1" s="1"/>
  <c r="V920" i="1" s="1"/>
  <c r="V919" i="1" s="1"/>
  <c r="V918" i="1" s="1"/>
  <c r="U921" i="1"/>
  <c r="U920" i="1" s="1"/>
  <c r="U919" i="1" s="1"/>
  <c r="U918" i="1" s="1"/>
  <c r="U915" i="1"/>
  <c r="U914" i="1" s="1"/>
  <c r="U913" i="1" s="1"/>
  <c r="U912" i="1" s="1"/>
  <c r="U911" i="1" s="1"/>
  <c r="U908" i="1"/>
  <c r="U907" i="1" s="1"/>
  <c r="U906" i="1" s="1"/>
  <c r="U905" i="1" s="1"/>
  <c r="U904" i="1" s="1"/>
  <c r="U903" i="1" s="1"/>
  <c r="V900" i="1"/>
  <c r="V899" i="1" s="1"/>
  <c r="U899" i="1"/>
  <c r="V898" i="1"/>
  <c r="V897" i="1" s="1"/>
  <c r="U897" i="1"/>
  <c r="U895" i="1"/>
  <c r="V894" i="1"/>
  <c r="V893" i="1" s="1"/>
  <c r="U893" i="1"/>
  <c r="V887" i="1"/>
  <c r="V886" i="1" s="1"/>
  <c r="V885" i="1" s="1"/>
  <c r="U886" i="1"/>
  <c r="U885" i="1" s="1"/>
  <c r="V884" i="1"/>
  <c r="V883" i="1" s="1"/>
  <c r="V882" i="1" s="1"/>
  <c r="U883" i="1"/>
  <c r="U882" i="1" s="1"/>
  <c r="V881" i="1"/>
  <c r="V880" i="1" s="1"/>
  <c r="U880" i="1"/>
  <c r="U877" i="1" s="1"/>
  <c r="U873" i="1"/>
  <c r="U869" i="1"/>
  <c r="U865" i="1"/>
  <c r="U863" i="1"/>
  <c r="U848" i="1"/>
  <c r="U846" i="1"/>
  <c r="U844" i="1"/>
  <c r="U842" i="1"/>
  <c r="U840" i="1"/>
  <c r="U836" i="1"/>
  <c r="U834" i="1"/>
  <c r="V826" i="1"/>
  <c r="V825" i="1" s="1"/>
  <c r="U825" i="1"/>
  <c r="U820" i="1" s="1"/>
  <c r="U814" i="1"/>
  <c r="U813" i="1" s="1"/>
  <c r="U812" i="1" s="1"/>
  <c r="U810" i="1"/>
  <c r="U809" i="1" s="1"/>
  <c r="U808" i="1" s="1"/>
  <c r="U804" i="1"/>
  <c r="U803" i="1" s="1"/>
  <c r="U802" i="1" s="1"/>
  <c r="U801" i="1" s="1"/>
  <c r="U800" i="1" s="1"/>
  <c r="U795" i="1"/>
  <c r="U794" i="1" s="1"/>
  <c r="U793" i="1" s="1"/>
  <c r="U792" i="1" s="1"/>
  <c r="U791" i="1" s="1"/>
  <c r="U790" i="1" s="1"/>
  <c r="U788" i="1"/>
  <c r="U787" i="1" s="1"/>
  <c r="U786" i="1" s="1"/>
  <c r="U785" i="1" s="1"/>
  <c r="U784" i="1" s="1"/>
  <c r="U783" i="1" s="1"/>
  <c r="U772" i="1"/>
  <c r="U771" i="1" s="1"/>
  <c r="U770" i="1" s="1"/>
  <c r="U769" i="1" s="1"/>
  <c r="U768" i="1" s="1"/>
  <c r="V767" i="1"/>
  <c r="V766" i="1" s="1"/>
  <c r="U766" i="1"/>
  <c r="V765" i="1"/>
  <c r="V764" i="1" s="1"/>
  <c r="U764" i="1"/>
  <c r="U759" i="1"/>
  <c r="U756" i="1"/>
  <c r="V750" i="1"/>
  <c r="V749" i="1" s="1"/>
  <c r="V748" i="1" s="1"/>
  <c r="U749" i="1"/>
  <c r="U748" i="1" s="1"/>
  <c r="V747" i="1"/>
  <c r="V746" i="1" s="1"/>
  <c r="V745" i="1" s="1"/>
  <c r="U746" i="1"/>
  <c r="U745" i="1" s="1"/>
  <c r="U740" i="1"/>
  <c r="U739" i="1" s="1"/>
  <c r="U737" i="1"/>
  <c r="U734" i="1"/>
  <c r="U729" i="1"/>
  <c r="U726" i="1"/>
  <c r="U722" i="1"/>
  <c r="U713" i="1"/>
  <c r="U711" i="1"/>
  <c r="V706" i="1"/>
  <c r="V705" i="1" s="1"/>
  <c r="V704" i="1" s="1"/>
  <c r="V703" i="1" s="1"/>
  <c r="V702" i="1" s="1"/>
  <c r="U705" i="1"/>
  <c r="U704" i="1" s="1"/>
  <c r="U703" i="1" s="1"/>
  <c r="U702" i="1" s="1"/>
  <c r="U696" i="1" s="1"/>
  <c r="U694" i="1"/>
  <c r="U693" i="1" s="1"/>
  <c r="U692" i="1" s="1"/>
  <c r="V689" i="1"/>
  <c r="V688" i="1" s="1"/>
  <c r="U688" i="1"/>
  <c r="U685" i="1" s="1"/>
  <c r="U680" i="1"/>
  <c r="U678" i="1"/>
  <c r="U676" i="1"/>
  <c r="U674" i="1"/>
  <c r="U672" i="1"/>
  <c r="U670" i="1"/>
  <c r="U667" i="1"/>
  <c r="U666" i="1" s="1"/>
  <c r="V659" i="1"/>
  <c r="V658" i="1" s="1"/>
  <c r="U658" i="1"/>
  <c r="V651" i="1"/>
  <c r="V650" i="1" s="1"/>
  <c r="U642" i="1"/>
  <c r="U640" i="1"/>
  <c r="U637" i="1"/>
  <c r="U636" i="1" s="1"/>
  <c r="U633" i="1"/>
  <c r="U632" i="1" s="1"/>
  <c r="U630" i="1"/>
  <c r="V629" i="1"/>
  <c r="V628" i="1" s="1"/>
  <c r="U628" i="1"/>
  <c r="U624" i="1"/>
  <c r="V623" i="1"/>
  <c r="V622" i="1" s="1"/>
  <c r="U622" i="1"/>
  <c r="U620" i="1"/>
  <c r="U613" i="1"/>
  <c r="U612" i="1" s="1"/>
  <c r="U611" i="1" s="1"/>
  <c r="U610" i="1" s="1"/>
  <c r="U609" i="1" s="1"/>
  <c r="U608" i="1" s="1"/>
  <c r="U604" i="1"/>
  <c r="U603" i="1" s="1"/>
  <c r="U602" i="1" s="1"/>
  <c r="U601" i="1" s="1"/>
  <c r="U600" i="1" s="1"/>
  <c r="U599" i="1" s="1"/>
  <c r="V598" i="1"/>
  <c r="V597" i="1" s="1"/>
  <c r="V596" i="1" s="1"/>
  <c r="V595" i="1" s="1"/>
  <c r="V594" i="1" s="1"/>
  <c r="V593" i="1" s="1"/>
  <c r="V592" i="1" s="1"/>
  <c r="U597" i="1"/>
  <c r="U596" i="1" s="1"/>
  <c r="U595" i="1" s="1"/>
  <c r="U594" i="1" s="1"/>
  <c r="U593" i="1" s="1"/>
  <c r="U592" i="1" s="1"/>
  <c r="U590" i="1"/>
  <c r="U589" i="1" s="1"/>
  <c r="U588" i="1" s="1"/>
  <c r="U587" i="1" s="1"/>
  <c r="U585" i="1"/>
  <c r="U584" i="1" s="1"/>
  <c r="U583" i="1" s="1"/>
  <c r="V582" i="1"/>
  <c r="V581" i="1" s="1"/>
  <c r="U581" i="1"/>
  <c r="V580" i="1"/>
  <c r="V579" i="1" s="1"/>
  <c r="U579" i="1"/>
  <c r="U577" i="1"/>
  <c r="U574" i="1"/>
  <c r="U573" i="1" s="1"/>
  <c r="V569" i="1"/>
  <c r="U566" i="1"/>
  <c r="U565" i="1" s="1"/>
  <c r="U564" i="1" s="1"/>
  <c r="U563" i="1" s="1"/>
  <c r="U562" i="1" s="1"/>
  <c r="V558" i="1"/>
  <c r="V557" i="1" s="1"/>
  <c r="V556" i="1" s="1"/>
  <c r="V555" i="1" s="1"/>
  <c r="V554" i="1" s="1"/>
  <c r="V553" i="1" s="1"/>
  <c r="V552" i="1" s="1"/>
  <c r="U557" i="1"/>
  <c r="U556" i="1" s="1"/>
  <c r="U555" i="1" s="1"/>
  <c r="U554" i="1" s="1"/>
  <c r="U553" i="1" s="1"/>
  <c r="U552" i="1" s="1"/>
  <c r="U550" i="1"/>
  <c r="U549" i="1" s="1"/>
  <c r="U548" i="1" s="1"/>
  <c r="U547" i="1" s="1"/>
  <c r="U546" i="1" s="1"/>
  <c r="U545" i="1" s="1"/>
  <c r="U542" i="1"/>
  <c r="U541" i="1" s="1"/>
  <c r="U540" i="1" s="1"/>
  <c r="U539" i="1" s="1"/>
  <c r="U538" i="1" s="1"/>
  <c r="V537" i="1"/>
  <c r="U534" i="1"/>
  <c r="U533" i="1" s="1"/>
  <c r="U532" i="1" s="1"/>
  <c r="U531" i="1" s="1"/>
  <c r="U530" i="1" s="1"/>
  <c r="V522" i="1"/>
  <c r="V520" i="1" s="1"/>
  <c r="V519" i="1" s="1"/>
  <c r="U520" i="1"/>
  <c r="U519" i="1" s="1"/>
  <c r="U510" i="1" s="1"/>
  <c r="U504" i="1"/>
  <c r="U503" i="1" s="1"/>
  <c r="U502" i="1" s="1"/>
  <c r="U500" i="1"/>
  <c r="U498" i="1"/>
  <c r="U493" i="1"/>
  <c r="U492" i="1" s="1"/>
  <c r="U491" i="1" s="1"/>
  <c r="U489" i="1"/>
  <c r="U487" i="1"/>
  <c r="U482" i="1"/>
  <c r="U481" i="1" s="1"/>
  <c r="U480" i="1" s="1"/>
  <c r="U475" i="1" s="1"/>
  <c r="U472" i="1"/>
  <c r="U470" i="1"/>
  <c r="V465" i="1"/>
  <c r="V464" i="1" s="1"/>
  <c r="U464" i="1"/>
  <c r="U462" i="1"/>
  <c r="V460" i="1"/>
  <c r="V459" i="1" s="1"/>
  <c r="V458" i="1" s="1"/>
  <c r="U459" i="1"/>
  <c r="U458" i="1" s="1"/>
  <c r="V455" i="1"/>
  <c r="V454" i="1" s="1"/>
  <c r="V453" i="1" s="1"/>
  <c r="V452" i="1" s="1"/>
  <c r="V451" i="1" s="1"/>
  <c r="U454" i="1"/>
  <c r="U453" i="1" s="1"/>
  <c r="U452" i="1" s="1"/>
  <c r="U451" i="1" s="1"/>
  <c r="U448" i="1"/>
  <c r="U447" i="1" s="1"/>
  <c r="U446" i="1" s="1"/>
  <c r="U445" i="1" s="1"/>
  <c r="U444" i="1" s="1"/>
  <c r="U441" i="1"/>
  <c r="U440" i="1" s="1"/>
  <c r="U439" i="1" s="1"/>
  <c r="U438" i="1" s="1"/>
  <c r="U437" i="1" s="1"/>
  <c r="U436" i="1" s="1"/>
  <c r="U434" i="1"/>
  <c r="U433" i="1" s="1"/>
  <c r="U432" i="1" s="1"/>
  <c r="U431" i="1" s="1"/>
  <c r="U430" i="1" s="1"/>
  <c r="V429" i="1"/>
  <c r="V428" i="1" s="1"/>
  <c r="U428" i="1"/>
  <c r="V427" i="1"/>
  <c r="V426" i="1" s="1"/>
  <c r="U426" i="1"/>
  <c r="U422" i="1"/>
  <c r="U421" i="1" s="1"/>
  <c r="U420" i="1" s="1"/>
  <c r="V418" i="1"/>
  <c r="V417" i="1" s="1"/>
  <c r="V416" i="1" s="1"/>
  <c r="V415" i="1" s="1"/>
  <c r="V414" i="1" s="1"/>
  <c r="U417" i="1"/>
  <c r="U416" i="1" s="1"/>
  <c r="U415" i="1" s="1"/>
  <c r="U414" i="1" s="1"/>
  <c r="V413" i="1"/>
  <c r="V412" i="1" s="1"/>
  <c r="V411" i="1" s="1"/>
  <c r="V410" i="1" s="1"/>
  <c r="V409" i="1" s="1"/>
  <c r="U412" i="1"/>
  <c r="U411" i="1" s="1"/>
  <c r="U410" i="1" s="1"/>
  <c r="U409" i="1" s="1"/>
  <c r="U395" i="1"/>
  <c r="U394" i="1" s="1"/>
  <c r="V393" i="1"/>
  <c r="V392" i="1" s="1"/>
  <c r="U392" i="1"/>
  <c r="U390" i="1"/>
  <c r="U383" i="1"/>
  <c r="U382" i="1" s="1"/>
  <c r="U381" i="1" s="1"/>
  <c r="U380" i="1" s="1"/>
  <c r="U378" i="1"/>
  <c r="U377" i="1" s="1"/>
  <c r="U376" i="1" s="1"/>
  <c r="U374" i="1"/>
  <c r="U373" i="1" s="1"/>
  <c r="U372" i="1" s="1"/>
  <c r="U355" i="1"/>
  <c r="U354" i="1" s="1"/>
  <c r="U353" i="1" s="1"/>
  <c r="U351" i="1"/>
  <c r="U349" i="1"/>
  <c r="U347" i="1"/>
  <c r="U344" i="1"/>
  <c r="U342" i="1"/>
  <c r="U339" i="1"/>
  <c r="U337" i="1"/>
  <c r="V336" i="1"/>
  <c r="V335" i="1"/>
  <c r="U334" i="1"/>
  <c r="U331" i="1"/>
  <c r="U329" i="1"/>
  <c r="U326" i="1"/>
  <c r="U324" i="1"/>
  <c r="U319" i="1"/>
  <c r="U318" i="1" s="1"/>
  <c r="U317" i="1" s="1"/>
  <c r="U316" i="1" s="1"/>
  <c r="U308" i="1"/>
  <c r="U303" i="1"/>
  <c r="U300" i="1"/>
  <c r="V295" i="1"/>
  <c r="V294" i="1" s="1"/>
  <c r="U294" i="1"/>
  <c r="V293" i="1"/>
  <c r="V292" i="1" s="1"/>
  <c r="U292" i="1"/>
  <c r="V290" i="1"/>
  <c r="V289" i="1" s="1"/>
  <c r="U289" i="1"/>
  <c r="U287" i="1"/>
  <c r="U285" i="1"/>
  <c r="U282" i="1"/>
  <c r="U279" i="1"/>
  <c r="V276" i="1"/>
  <c r="V275" i="1" s="1"/>
  <c r="U275" i="1"/>
  <c r="U273" i="1"/>
  <c r="U266" i="1"/>
  <c r="U265" i="1" s="1"/>
  <c r="U263" i="1"/>
  <c r="U261" i="1"/>
  <c r="U256" i="1"/>
  <c r="U255" i="1" s="1"/>
  <c r="U254" i="1" s="1"/>
  <c r="U253" i="1" s="1"/>
  <c r="U250" i="1"/>
  <c r="U247" i="1"/>
  <c r="U241" i="1"/>
  <c r="U240" i="1" s="1"/>
  <c r="U235" i="1"/>
  <c r="U234" i="1" s="1"/>
  <c r="U233" i="1" s="1"/>
  <c r="U232" i="1" s="1"/>
  <c r="U231" i="1" s="1"/>
  <c r="U229" i="1"/>
  <c r="U228" i="1" s="1"/>
  <c r="U227" i="1" s="1"/>
  <c r="U224" i="1"/>
  <c r="U223" i="1" s="1"/>
  <c r="U222" i="1" s="1"/>
  <c r="V219" i="1"/>
  <c r="V218" i="1" s="1"/>
  <c r="U218" i="1"/>
  <c r="V217" i="1"/>
  <c r="V216" i="1" s="1"/>
  <c r="U216" i="1"/>
  <c r="U211" i="1"/>
  <c r="U210" i="1" s="1"/>
  <c r="U208" i="1"/>
  <c r="U207" i="1" s="1"/>
  <c r="U203" i="1"/>
  <c r="U201" i="1"/>
  <c r="U191" i="1"/>
  <c r="U189" i="1"/>
  <c r="U187" i="1"/>
  <c r="U179" i="1"/>
  <c r="U178" i="1" s="1"/>
  <c r="U177" i="1" s="1"/>
  <c r="U175" i="1"/>
  <c r="U172" i="1"/>
  <c r="U164" i="1"/>
  <c r="U163" i="1" s="1"/>
  <c r="U162" i="1" s="1"/>
  <c r="U160" i="1"/>
  <c r="U159" i="1" s="1"/>
  <c r="U158" i="1" s="1"/>
  <c r="U153" i="1"/>
  <c r="U152" i="1"/>
  <c r="U151" i="1" s="1"/>
  <c r="U149" i="1"/>
  <c r="U144" i="1"/>
  <c r="U142" i="1"/>
  <c r="U140" i="1"/>
  <c r="U136" i="1"/>
  <c r="U134" i="1"/>
  <c r="U132" i="1"/>
  <c r="U130" i="1"/>
  <c r="U128" i="1"/>
  <c r="U123" i="1"/>
  <c r="U122" i="1" s="1"/>
  <c r="U121" i="1" s="1"/>
  <c r="U118" i="1"/>
  <c r="U117" i="1" s="1"/>
  <c r="U116" i="1" s="1"/>
  <c r="U114" i="1"/>
  <c r="U111" i="1"/>
  <c r="U106" i="1"/>
  <c r="U105" i="1" s="1"/>
  <c r="U104" i="1" s="1"/>
  <c r="U103" i="1" s="1"/>
  <c r="U100" i="1"/>
  <c r="U99" i="1" s="1"/>
  <c r="U98" i="1" s="1"/>
  <c r="U96" i="1"/>
  <c r="U95" i="1" s="1"/>
  <c r="U94" i="1" s="1"/>
  <c r="U93" i="1" s="1"/>
  <c r="U92" i="1" s="1"/>
  <c r="U90" i="1"/>
  <c r="U87" i="1"/>
  <c r="U84" i="1"/>
  <c r="U82" i="1"/>
  <c r="U80" i="1"/>
  <c r="U78" i="1"/>
  <c r="U74" i="1"/>
  <c r="V70" i="1"/>
  <c r="V69" i="1" s="1"/>
  <c r="U69" i="1"/>
  <c r="U67" i="1"/>
  <c r="U61" i="1"/>
  <c r="U60" i="1" s="1"/>
  <c r="U59" i="1" s="1"/>
  <c r="U54" i="1"/>
  <c r="U53" i="1" s="1"/>
  <c r="U52" i="1" s="1"/>
  <c r="U51" i="1" s="1"/>
  <c r="U49" i="1"/>
  <c r="U48" i="1" s="1"/>
  <c r="U47" i="1" s="1"/>
  <c r="U45" i="1"/>
  <c r="U43" i="1"/>
  <c r="U41" i="1"/>
  <c r="U37" i="1"/>
  <c r="U30" i="1"/>
  <c r="U29" i="1" s="1"/>
  <c r="U28" i="1" s="1"/>
  <c r="U27" i="1" s="1"/>
  <c r="U25" i="1"/>
  <c r="U24" i="1" s="1"/>
  <c r="U23" i="1" s="1"/>
  <c r="U21" i="1"/>
  <c r="U18" i="1"/>
  <c r="U16" i="1"/>
  <c r="P1032" i="1"/>
  <c r="P1031" i="1" s="1"/>
  <c r="P1030" i="1" s="1"/>
  <c r="P1028" i="1"/>
  <c r="P1027" i="1" s="1"/>
  <c r="P1026" i="1" s="1"/>
  <c r="P1021" i="1"/>
  <c r="P1019" i="1"/>
  <c r="P1014" i="1"/>
  <c r="P1013" i="1" s="1"/>
  <c r="P1012" i="1" s="1"/>
  <c r="P1009" i="1"/>
  <c r="P1008" i="1" s="1"/>
  <c r="P1007" i="1" s="1"/>
  <c r="P1003" i="1"/>
  <c r="P1002" i="1" s="1"/>
  <c r="P1001" i="1" s="1"/>
  <c r="P1000" i="1" s="1"/>
  <c r="P997" i="1"/>
  <c r="Q996" i="1"/>
  <c r="P993" i="1"/>
  <c r="Q985" i="1"/>
  <c r="P982" i="1"/>
  <c r="P981" i="1" s="1"/>
  <c r="P980" i="1" s="1"/>
  <c r="P979" i="1" s="1"/>
  <c r="P978" i="1" s="1"/>
  <c r="P974" i="1"/>
  <c r="P972" i="1"/>
  <c r="P966" i="1"/>
  <c r="P965" i="1" s="1"/>
  <c r="P964" i="1" s="1"/>
  <c r="P959" i="1"/>
  <c r="P958" i="1" s="1"/>
  <c r="Q947" i="1"/>
  <c r="Q946" i="1" s="1"/>
  <c r="Q945" i="1" s="1"/>
  <c r="Q944" i="1" s="1"/>
  <c r="Q943" i="1" s="1"/>
  <c r="P946" i="1"/>
  <c r="P945" i="1" s="1"/>
  <c r="P944" i="1" s="1"/>
  <c r="P943" i="1" s="1"/>
  <c r="P939" i="1"/>
  <c r="P938" i="1" s="1"/>
  <c r="P937" i="1" s="1"/>
  <c r="P936" i="1" s="1"/>
  <c r="P935" i="1" s="1"/>
  <c r="P934" i="1" s="1"/>
  <c r="P932" i="1"/>
  <c r="P931" i="1" s="1"/>
  <c r="P930" i="1" s="1"/>
  <c r="P929" i="1" s="1"/>
  <c r="P928" i="1" s="1"/>
  <c r="Q927" i="1"/>
  <c r="Q926" i="1" s="1"/>
  <c r="Q925" i="1" s="1"/>
  <c r="Q924" i="1" s="1"/>
  <c r="Q923" i="1" s="1"/>
  <c r="P926" i="1"/>
  <c r="P925" i="1" s="1"/>
  <c r="P924" i="1" s="1"/>
  <c r="P923" i="1" s="1"/>
  <c r="Q922" i="1"/>
  <c r="Q921" i="1" s="1"/>
  <c r="Q920" i="1" s="1"/>
  <c r="Q919" i="1" s="1"/>
  <c r="Q918" i="1" s="1"/>
  <c r="P921" i="1"/>
  <c r="P920" i="1" s="1"/>
  <c r="P919" i="1" s="1"/>
  <c r="P918" i="1" s="1"/>
  <c r="P915" i="1"/>
  <c r="P914" i="1" s="1"/>
  <c r="P913" i="1" s="1"/>
  <c r="P912" i="1" s="1"/>
  <c r="P911" i="1" s="1"/>
  <c r="P908" i="1"/>
  <c r="P907" i="1" s="1"/>
  <c r="P906" i="1" s="1"/>
  <c r="P905" i="1" s="1"/>
  <c r="P904" i="1" s="1"/>
  <c r="P903" i="1" s="1"/>
  <c r="P899" i="1"/>
  <c r="P897" i="1"/>
  <c r="P895" i="1"/>
  <c r="P893" i="1"/>
  <c r="Q887" i="1"/>
  <c r="Q886" i="1" s="1"/>
  <c r="Q885" i="1" s="1"/>
  <c r="P886" i="1"/>
  <c r="P885" i="1" s="1"/>
  <c r="Q884" i="1"/>
  <c r="Q883" i="1" s="1"/>
  <c r="Q882" i="1" s="1"/>
  <c r="P883" i="1"/>
  <c r="P882" i="1" s="1"/>
  <c r="Q881" i="1"/>
  <c r="Q880" i="1" s="1"/>
  <c r="P880" i="1"/>
  <c r="P877" i="1" s="1"/>
  <c r="P873" i="1"/>
  <c r="P869" i="1"/>
  <c r="P865" i="1"/>
  <c r="P863" i="1"/>
  <c r="P848" i="1"/>
  <c r="P846" i="1"/>
  <c r="P844" i="1"/>
  <c r="P842" i="1"/>
  <c r="P840" i="1"/>
  <c r="P836" i="1"/>
  <c r="P834" i="1"/>
  <c r="Q826" i="1"/>
  <c r="Q825" i="1" s="1"/>
  <c r="P825" i="1"/>
  <c r="P820" i="1" s="1"/>
  <c r="P814" i="1"/>
  <c r="P813" i="1" s="1"/>
  <c r="P812" i="1" s="1"/>
  <c r="P810" i="1"/>
  <c r="P809" i="1" s="1"/>
  <c r="P808" i="1" s="1"/>
  <c r="P804" i="1"/>
  <c r="P803" i="1" s="1"/>
  <c r="P802" i="1" s="1"/>
  <c r="P801" i="1" s="1"/>
  <c r="P800" i="1" s="1"/>
  <c r="P795" i="1"/>
  <c r="P794" i="1" s="1"/>
  <c r="P793" i="1" s="1"/>
  <c r="P792" i="1" s="1"/>
  <c r="P791" i="1" s="1"/>
  <c r="P790" i="1" s="1"/>
  <c r="P788" i="1"/>
  <c r="P787" i="1" s="1"/>
  <c r="P786" i="1" s="1"/>
  <c r="P785" i="1" s="1"/>
  <c r="P784" i="1" s="1"/>
  <c r="P783" i="1" s="1"/>
  <c r="P772" i="1"/>
  <c r="P771" i="1" s="1"/>
  <c r="P770" i="1" s="1"/>
  <c r="P769" i="1" s="1"/>
  <c r="P768" i="1" s="1"/>
  <c r="P766" i="1"/>
  <c r="P764" i="1"/>
  <c r="P759" i="1"/>
  <c r="P756" i="1"/>
  <c r="Q750" i="1"/>
  <c r="Q749" i="1" s="1"/>
  <c r="Q748" i="1" s="1"/>
  <c r="P749" i="1"/>
  <c r="P748" i="1" s="1"/>
  <c r="Q747" i="1"/>
  <c r="Q746" i="1" s="1"/>
  <c r="Q745" i="1" s="1"/>
  <c r="P746" i="1"/>
  <c r="P745" i="1" s="1"/>
  <c r="P740" i="1"/>
  <c r="P739" i="1" s="1"/>
  <c r="P737" i="1"/>
  <c r="P734" i="1"/>
  <c r="P729" i="1"/>
  <c r="P726" i="1"/>
  <c r="P722" i="1"/>
  <c r="P713" i="1"/>
  <c r="P711" i="1"/>
  <c r="Q706" i="1"/>
  <c r="Q705" i="1" s="1"/>
  <c r="Q704" i="1" s="1"/>
  <c r="Q703" i="1" s="1"/>
  <c r="Q702" i="1" s="1"/>
  <c r="P705" i="1"/>
  <c r="P704" i="1" s="1"/>
  <c r="P703" i="1" s="1"/>
  <c r="P702" i="1" s="1"/>
  <c r="P696" i="1" s="1"/>
  <c r="P694" i="1"/>
  <c r="P693" i="1" s="1"/>
  <c r="P692" i="1" s="1"/>
  <c r="Q689" i="1"/>
  <c r="Q688" i="1" s="1"/>
  <c r="P688" i="1"/>
  <c r="P685" i="1" s="1"/>
  <c r="P680" i="1"/>
  <c r="P678" i="1"/>
  <c r="P676" i="1"/>
  <c r="P674" i="1"/>
  <c r="P672" i="1"/>
  <c r="P670" i="1"/>
  <c r="P667" i="1"/>
  <c r="P666" i="1" s="1"/>
  <c r="Q659" i="1"/>
  <c r="Q658" i="1" s="1"/>
  <c r="P658" i="1"/>
  <c r="Q651" i="1"/>
  <c r="Q650" i="1" s="1"/>
  <c r="P642" i="1"/>
  <c r="P640" i="1"/>
  <c r="P637" i="1"/>
  <c r="P636" i="1" s="1"/>
  <c r="P633" i="1"/>
  <c r="P632" i="1" s="1"/>
  <c r="P630" i="1"/>
  <c r="Q629" i="1"/>
  <c r="Q628" i="1" s="1"/>
  <c r="P628" i="1"/>
  <c r="P624" i="1"/>
  <c r="Q623" i="1"/>
  <c r="Q622" i="1" s="1"/>
  <c r="P622" i="1"/>
  <c r="P620" i="1"/>
  <c r="P613" i="1"/>
  <c r="P612" i="1" s="1"/>
  <c r="P611" i="1" s="1"/>
  <c r="P610" i="1" s="1"/>
  <c r="P609" i="1" s="1"/>
  <c r="P608" i="1" s="1"/>
  <c r="P604" i="1"/>
  <c r="P603" i="1" s="1"/>
  <c r="P602" i="1" s="1"/>
  <c r="P601" i="1" s="1"/>
  <c r="P600" i="1" s="1"/>
  <c r="P599" i="1" s="1"/>
  <c r="Q598" i="1"/>
  <c r="Q597" i="1" s="1"/>
  <c r="Q596" i="1" s="1"/>
  <c r="Q595" i="1" s="1"/>
  <c r="Q594" i="1" s="1"/>
  <c r="Q593" i="1" s="1"/>
  <c r="Q592" i="1" s="1"/>
  <c r="P597" i="1"/>
  <c r="P596" i="1" s="1"/>
  <c r="P595" i="1" s="1"/>
  <c r="P594" i="1" s="1"/>
  <c r="P593" i="1" s="1"/>
  <c r="P592" i="1" s="1"/>
  <c r="P590" i="1"/>
  <c r="P589" i="1" s="1"/>
  <c r="P588" i="1" s="1"/>
  <c r="P587" i="1" s="1"/>
  <c r="P585" i="1"/>
  <c r="P584" i="1" s="1"/>
  <c r="P583" i="1" s="1"/>
  <c r="Q582" i="1"/>
  <c r="Q581" i="1" s="1"/>
  <c r="P581" i="1"/>
  <c r="Q580" i="1"/>
  <c r="Q579" i="1" s="1"/>
  <c r="P579" i="1"/>
  <c r="P577" i="1"/>
  <c r="P574" i="1"/>
  <c r="P573" i="1" s="1"/>
  <c r="Q569" i="1"/>
  <c r="P566" i="1"/>
  <c r="P565" i="1" s="1"/>
  <c r="P564" i="1" s="1"/>
  <c r="P563" i="1" s="1"/>
  <c r="P562" i="1" s="1"/>
  <c r="Q558" i="1"/>
  <c r="Q557" i="1" s="1"/>
  <c r="Q556" i="1" s="1"/>
  <c r="Q555" i="1" s="1"/>
  <c r="Q554" i="1" s="1"/>
  <c r="Q553" i="1" s="1"/>
  <c r="Q552" i="1" s="1"/>
  <c r="P557" i="1"/>
  <c r="P556" i="1" s="1"/>
  <c r="P555" i="1" s="1"/>
  <c r="P554" i="1" s="1"/>
  <c r="P553" i="1" s="1"/>
  <c r="P552" i="1" s="1"/>
  <c r="P550" i="1"/>
  <c r="P549" i="1" s="1"/>
  <c r="P548" i="1" s="1"/>
  <c r="P547" i="1" s="1"/>
  <c r="P546" i="1" s="1"/>
  <c r="P545" i="1" s="1"/>
  <c r="P542" i="1"/>
  <c r="P541" i="1" s="1"/>
  <c r="P540" i="1" s="1"/>
  <c r="P539" i="1" s="1"/>
  <c r="P538" i="1" s="1"/>
  <c r="Q537" i="1"/>
  <c r="P534" i="1"/>
  <c r="P533" i="1" s="1"/>
  <c r="P532" i="1" s="1"/>
  <c r="P531" i="1" s="1"/>
  <c r="P530" i="1" s="1"/>
  <c r="Q522" i="1"/>
  <c r="Q520" i="1" s="1"/>
  <c r="Q519" i="1" s="1"/>
  <c r="P520" i="1"/>
  <c r="P519" i="1" s="1"/>
  <c r="P510" i="1" s="1"/>
  <c r="P504" i="1"/>
  <c r="P503" i="1" s="1"/>
  <c r="P502" i="1" s="1"/>
  <c r="P500" i="1"/>
  <c r="P498" i="1"/>
  <c r="P493" i="1"/>
  <c r="P492" i="1" s="1"/>
  <c r="P491" i="1" s="1"/>
  <c r="P489" i="1"/>
  <c r="P487" i="1"/>
  <c r="P482" i="1"/>
  <c r="P481" i="1" s="1"/>
  <c r="P480" i="1" s="1"/>
  <c r="P475" i="1" s="1"/>
  <c r="P472" i="1"/>
  <c r="P470" i="1"/>
  <c r="Q465" i="1"/>
  <c r="Q464" i="1" s="1"/>
  <c r="P464" i="1"/>
  <c r="P462" i="1"/>
  <c r="P459" i="1"/>
  <c r="P458" i="1" s="1"/>
  <c r="P454" i="1"/>
  <c r="P453" i="1" s="1"/>
  <c r="P452" i="1" s="1"/>
  <c r="P451" i="1" s="1"/>
  <c r="P448" i="1"/>
  <c r="P447" i="1" s="1"/>
  <c r="P446" i="1" s="1"/>
  <c r="P445" i="1" s="1"/>
  <c r="P444" i="1" s="1"/>
  <c r="P441" i="1"/>
  <c r="P440" i="1" s="1"/>
  <c r="P439" i="1" s="1"/>
  <c r="P438" i="1" s="1"/>
  <c r="P437" i="1" s="1"/>
  <c r="P436" i="1" s="1"/>
  <c r="P434" i="1"/>
  <c r="P433" i="1" s="1"/>
  <c r="P432" i="1" s="1"/>
  <c r="P431" i="1" s="1"/>
  <c r="P430" i="1" s="1"/>
  <c r="Q429" i="1"/>
  <c r="Q428" i="1" s="1"/>
  <c r="P428" i="1"/>
  <c r="Q427" i="1"/>
  <c r="Q426" i="1" s="1"/>
  <c r="P426" i="1"/>
  <c r="P422" i="1"/>
  <c r="P421" i="1" s="1"/>
  <c r="P420" i="1" s="1"/>
  <c r="Q418" i="1"/>
  <c r="Q417" i="1" s="1"/>
  <c r="Q416" i="1" s="1"/>
  <c r="Q415" i="1" s="1"/>
  <c r="Q414" i="1" s="1"/>
  <c r="P417" i="1"/>
  <c r="P416" i="1" s="1"/>
  <c r="P415" i="1" s="1"/>
  <c r="P414" i="1" s="1"/>
  <c r="Q413" i="1"/>
  <c r="Q412" i="1" s="1"/>
  <c r="Q411" i="1" s="1"/>
  <c r="Q410" i="1" s="1"/>
  <c r="Q409" i="1" s="1"/>
  <c r="P412" i="1"/>
  <c r="P411" i="1" s="1"/>
  <c r="P410" i="1" s="1"/>
  <c r="P409" i="1" s="1"/>
  <c r="P395" i="1"/>
  <c r="P394" i="1" s="1"/>
  <c r="Q393" i="1"/>
  <c r="Q392" i="1" s="1"/>
  <c r="P392" i="1"/>
  <c r="P390" i="1"/>
  <c r="P383" i="1"/>
  <c r="P382" i="1" s="1"/>
  <c r="P381" i="1" s="1"/>
  <c r="P380" i="1" s="1"/>
  <c r="P378" i="1"/>
  <c r="P377" i="1" s="1"/>
  <c r="P376" i="1" s="1"/>
  <c r="P374" i="1"/>
  <c r="P373" i="1" s="1"/>
  <c r="P372" i="1" s="1"/>
  <c r="P355" i="1"/>
  <c r="P354" i="1" s="1"/>
  <c r="P353" i="1" s="1"/>
  <c r="P351" i="1"/>
  <c r="P349" i="1"/>
  <c r="P347" i="1"/>
  <c r="P344" i="1"/>
  <c r="P342" i="1"/>
  <c r="P339" i="1"/>
  <c r="P337" i="1"/>
  <c r="Q336" i="1"/>
  <c r="Q335" i="1"/>
  <c r="P334" i="1"/>
  <c r="P331" i="1"/>
  <c r="P329" i="1"/>
  <c r="P326" i="1"/>
  <c r="P324" i="1"/>
  <c r="P319" i="1"/>
  <c r="P318" i="1" s="1"/>
  <c r="P317" i="1" s="1"/>
  <c r="P316" i="1" s="1"/>
  <c r="P308" i="1"/>
  <c r="P303" i="1"/>
  <c r="P300" i="1"/>
  <c r="P294" i="1"/>
  <c r="P292" i="1"/>
  <c r="Q290" i="1"/>
  <c r="Q289" i="1" s="1"/>
  <c r="P289" i="1"/>
  <c r="P287" i="1"/>
  <c r="P285" i="1"/>
  <c r="P282" i="1"/>
  <c r="P279" i="1"/>
  <c r="Q276" i="1"/>
  <c r="Q275" i="1" s="1"/>
  <c r="P275" i="1"/>
  <c r="P273" i="1"/>
  <c r="P266" i="1"/>
  <c r="P265" i="1" s="1"/>
  <c r="P263" i="1"/>
  <c r="P261" i="1"/>
  <c r="P256" i="1"/>
  <c r="P255" i="1" s="1"/>
  <c r="P254" i="1" s="1"/>
  <c r="P253" i="1" s="1"/>
  <c r="P250" i="1"/>
  <c r="P247" i="1"/>
  <c r="P241" i="1"/>
  <c r="P240" i="1" s="1"/>
  <c r="P235" i="1"/>
  <c r="P234" i="1" s="1"/>
  <c r="P233" i="1" s="1"/>
  <c r="P232" i="1" s="1"/>
  <c r="P231" i="1" s="1"/>
  <c r="P229" i="1"/>
  <c r="P228" i="1" s="1"/>
  <c r="P227" i="1" s="1"/>
  <c r="P224" i="1"/>
  <c r="P223" i="1" s="1"/>
  <c r="P222" i="1" s="1"/>
  <c r="P218" i="1"/>
  <c r="P216" i="1"/>
  <c r="P211" i="1"/>
  <c r="P210" i="1" s="1"/>
  <c r="P208" i="1"/>
  <c r="P207" i="1" s="1"/>
  <c r="P203" i="1"/>
  <c r="P201" i="1"/>
  <c r="P191" i="1"/>
  <c r="P189" i="1"/>
  <c r="P187" i="1"/>
  <c r="P179" i="1"/>
  <c r="P178" i="1" s="1"/>
  <c r="P177" i="1" s="1"/>
  <c r="P175" i="1"/>
  <c r="P172" i="1"/>
  <c r="P164" i="1"/>
  <c r="P163" i="1" s="1"/>
  <c r="P162" i="1" s="1"/>
  <c r="P160" i="1"/>
  <c r="P159" i="1" s="1"/>
  <c r="P158" i="1" s="1"/>
  <c r="P153" i="1"/>
  <c r="P152" i="1"/>
  <c r="P151" i="1" s="1"/>
  <c r="P149" i="1"/>
  <c r="P144" i="1"/>
  <c r="P142" i="1"/>
  <c r="P140" i="1"/>
  <c r="P136" i="1"/>
  <c r="P134" i="1"/>
  <c r="P132" i="1"/>
  <c r="P130" i="1"/>
  <c r="P128" i="1"/>
  <c r="P123" i="1"/>
  <c r="P122" i="1" s="1"/>
  <c r="P121" i="1" s="1"/>
  <c r="P118" i="1"/>
  <c r="P117" i="1" s="1"/>
  <c r="P116" i="1" s="1"/>
  <c r="P114" i="1"/>
  <c r="P111" i="1"/>
  <c r="P106" i="1"/>
  <c r="P105" i="1" s="1"/>
  <c r="P104" i="1" s="1"/>
  <c r="P103" i="1" s="1"/>
  <c r="P100" i="1"/>
  <c r="P99" i="1" s="1"/>
  <c r="P98" i="1" s="1"/>
  <c r="P96" i="1"/>
  <c r="P95" i="1" s="1"/>
  <c r="P94" i="1" s="1"/>
  <c r="P93" i="1" s="1"/>
  <c r="P92" i="1" s="1"/>
  <c r="P90" i="1"/>
  <c r="P87" i="1"/>
  <c r="P84" i="1"/>
  <c r="P82" i="1"/>
  <c r="P80" i="1"/>
  <c r="P78" i="1"/>
  <c r="P74" i="1"/>
  <c r="P69" i="1"/>
  <c r="P67" i="1"/>
  <c r="P61" i="1"/>
  <c r="P60" i="1" s="1"/>
  <c r="P59" i="1" s="1"/>
  <c r="P54" i="1"/>
  <c r="P53" i="1" s="1"/>
  <c r="P52" i="1" s="1"/>
  <c r="P51" i="1" s="1"/>
  <c r="P49" i="1"/>
  <c r="P48" i="1" s="1"/>
  <c r="P47" i="1" s="1"/>
  <c r="P45" i="1"/>
  <c r="P43" i="1"/>
  <c r="P41" i="1"/>
  <c r="P37" i="1"/>
  <c r="P30" i="1"/>
  <c r="P29" i="1" s="1"/>
  <c r="P28" i="1" s="1"/>
  <c r="P27" i="1" s="1"/>
  <c r="P25" i="1"/>
  <c r="P24" i="1" s="1"/>
  <c r="P23" i="1" s="1"/>
  <c r="P21" i="1"/>
  <c r="P18" i="1"/>
  <c r="P16" i="1"/>
  <c r="K1032" i="1"/>
  <c r="K1031" i="1" s="1"/>
  <c r="K1030" i="1" s="1"/>
  <c r="K1028" i="1"/>
  <c r="K1027" i="1" s="1"/>
  <c r="K1026" i="1" s="1"/>
  <c r="K1021" i="1"/>
  <c r="K1019" i="1"/>
  <c r="K1014" i="1"/>
  <c r="K1013" i="1" s="1"/>
  <c r="K1012" i="1" s="1"/>
  <c r="K1009" i="1"/>
  <c r="K1008" i="1" s="1"/>
  <c r="K1007" i="1" s="1"/>
  <c r="K1003" i="1"/>
  <c r="K1002" i="1" s="1"/>
  <c r="K1001" i="1" s="1"/>
  <c r="K1000" i="1" s="1"/>
  <c r="K997" i="1"/>
  <c r="K993" i="1"/>
  <c r="K982" i="1"/>
  <c r="K981" i="1" s="1"/>
  <c r="K980" i="1" s="1"/>
  <c r="K979" i="1" s="1"/>
  <c r="K978" i="1" s="1"/>
  <c r="K974" i="1"/>
  <c r="K972" i="1"/>
  <c r="K966" i="1"/>
  <c r="K965" i="1" s="1"/>
  <c r="K964" i="1" s="1"/>
  <c r="K946" i="1"/>
  <c r="K945" i="1" s="1"/>
  <c r="K944" i="1" s="1"/>
  <c r="K943" i="1" s="1"/>
  <c r="K939" i="1"/>
  <c r="K938" i="1" s="1"/>
  <c r="K937" i="1" s="1"/>
  <c r="K936" i="1" s="1"/>
  <c r="K935" i="1" s="1"/>
  <c r="K934" i="1" s="1"/>
  <c r="K932" i="1"/>
  <c r="K931" i="1" s="1"/>
  <c r="K930" i="1" s="1"/>
  <c r="K929" i="1" s="1"/>
  <c r="K928" i="1" s="1"/>
  <c r="K926" i="1"/>
  <c r="K925" i="1" s="1"/>
  <c r="K924" i="1" s="1"/>
  <c r="K923" i="1" s="1"/>
  <c r="K921" i="1"/>
  <c r="K920" i="1" s="1"/>
  <c r="K919" i="1" s="1"/>
  <c r="K918" i="1" s="1"/>
  <c r="K915" i="1"/>
  <c r="K914" i="1" s="1"/>
  <c r="K913" i="1" s="1"/>
  <c r="K912" i="1" s="1"/>
  <c r="K911" i="1" s="1"/>
  <c r="K908" i="1"/>
  <c r="K907" i="1" s="1"/>
  <c r="K906" i="1" s="1"/>
  <c r="K905" i="1" s="1"/>
  <c r="K904" i="1" s="1"/>
  <c r="K903" i="1" s="1"/>
  <c r="K899" i="1"/>
  <c r="K897" i="1"/>
  <c r="K895" i="1"/>
  <c r="K893" i="1"/>
  <c r="K886" i="1"/>
  <c r="K885" i="1" s="1"/>
  <c r="K883" i="1"/>
  <c r="K882" i="1" s="1"/>
  <c r="K880" i="1"/>
  <c r="K877" i="1" s="1"/>
  <c r="K873" i="1"/>
  <c r="K869" i="1"/>
  <c r="K865" i="1"/>
  <c r="K863" i="1"/>
  <c r="K848" i="1"/>
  <c r="K846" i="1"/>
  <c r="K844" i="1"/>
  <c r="K842" i="1"/>
  <c r="K840" i="1"/>
  <c r="K836" i="1"/>
  <c r="K834" i="1"/>
  <c r="K825" i="1"/>
  <c r="K820" i="1" s="1"/>
  <c r="K814" i="1"/>
  <c r="K813" i="1" s="1"/>
  <c r="K812" i="1" s="1"/>
  <c r="K810" i="1"/>
  <c r="K809" i="1" s="1"/>
  <c r="K808" i="1" s="1"/>
  <c r="K804" i="1"/>
  <c r="K803" i="1" s="1"/>
  <c r="K802" i="1" s="1"/>
  <c r="K801" i="1" s="1"/>
  <c r="K800" i="1" s="1"/>
  <c r="K795" i="1"/>
  <c r="K794" i="1" s="1"/>
  <c r="K793" i="1" s="1"/>
  <c r="K792" i="1" s="1"/>
  <c r="K791" i="1" s="1"/>
  <c r="K790" i="1" s="1"/>
  <c r="K788" i="1"/>
  <c r="K787" i="1" s="1"/>
  <c r="K786" i="1" s="1"/>
  <c r="K785" i="1" s="1"/>
  <c r="K784" i="1" s="1"/>
  <c r="K783" i="1" s="1"/>
  <c r="K772" i="1"/>
  <c r="K771" i="1" s="1"/>
  <c r="K770" i="1" s="1"/>
  <c r="K769" i="1" s="1"/>
  <c r="K768" i="1" s="1"/>
  <c r="K766" i="1"/>
  <c r="K764" i="1"/>
  <c r="K759" i="1"/>
  <c r="K756" i="1"/>
  <c r="K749" i="1"/>
  <c r="K748" i="1" s="1"/>
  <c r="K746" i="1"/>
  <c r="K745" i="1" s="1"/>
  <c r="K740" i="1"/>
  <c r="K739" i="1" s="1"/>
  <c r="K737" i="1"/>
  <c r="K734" i="1"/>
  <c r="K729" i="1"/>
  <c r="K726" i="1"/>
  <c r="K722" i="1"/>
  <c r="K713" i="1"/>
  <c r="K711" i="1"/>
  <c r="K705" i="1"/>
  <c r="K704" i="1" s="1"/>
  <c r="K703" i="1" s="1"/>
  <c r="K702" i="1" s="1"/>
  <c r="K696" i="1" s="1"/>
  <c r="K694" i="1"/>
  <c r="K693" i="1" s="1"/>
  <c r="K692" i="1" s="1"/>
  <c r="K688" i="1"/>
  <c r="K685" i="1" s="1"/>
  <c r="K680" i="1"/>
  <c r="K678" i="1"/>
  <c r="K676" i="1"/>
  <c r="K674" i="1"/>
  <c r="K672" i="1"/>
  <c r="K670" i="1"/>
  <c r="K667" i="1"/>
  <c r="K666" i="1" s="1"/>
  <c r="K642" i="1"/>
  <c r="K640" i="1"/>
  <c r="K637" i="1"/>
  <c r="K636" i="1" s="1"/>
  <c r="K633" i="1"/>
  <c r="K632" i="1" s="1"/>
  <c r="K630" i="1"/>
  <c r="K628" i="1"/>
  <c r="K624" i="1"/>
  <c r="K622" i="1"/>
  <c r="K620" i="1"/>
  <c r="K613" i="1"/>
  <c r="K612" i="1" s="1"/>
  <c r="K611" i="1" s="1"/>
  <c r="K610" i="1" s="1"/>
  <c r="K609" i="1" s="1"/>
  <c r="K608" i="1" s="1"/>
  <c r="K604" i="1"/>
  <c r="K603" i="1" s="1"/>
  <c r="K602" i="1" s="1"/>
  <c r="K601" i="1" s="1"/>
  <c r="K600" i="1" s="1"/>
  <c r="K599" i="1" s="1"/>
  <c r="K597" i="1"/>
  <c r="K596" i="1" s="1"/>
  <c r="K595" i="1" s="1"/>
  <c r="K594" i="1" s="1"/>
  <c r="K593" i="1" s="1"/>
  <c r="K592" i="1" s="1"/>
  <c r="K590" i="1"/>
  <c r="K589" i="1" s="1"/>
  <c r="K588" i="1" s="1"/>
  <c r="K587" i="1" s="1"/>
  <c r="K585" i="1"/>
  <c r="K584" i="1" s="1"/>
  <c r="K583" i="1" s="1"/>
  <c r="K581" i="1"/>
  <c r="K579" i="1"/>
  <c r="K577" i="1"/>
  <c r="K574" i="1"/>
  <c r="K573" i="1" s="1"/>
  <c r="K566" i="1"/>
  <c r="K565" i="1" s="1"/>
  <c r="K564" i="1" s="1"/>
  <c r="K563" i="1" s="1"/>
  <c r="K562" i="1" s="1"/>
  <c r="K557" i="1"/>
  <c r="K556" i="1" s="1"/>
  <c r="K555" i="1" s="1"/>
  <c r="K554" i="1" s="1"/>
  <c r="K553" i="1" s="1"/>
  <c r="K552" i="1" s="1"/>
  <c r="K550" i="1"/>
  <c r="K549" i="1" s="1"/>
  <c r="K548" i="1" s="1"/>
  <c r="K547" i="1" s="1"/>
  <c r="K546" i="1" s="1"/>
  <c r="K545" i="1" s="1"/>
  <c r="K542" i="1"/>
  <c r="K541" i="1" s="1"/>
  <c r="K540" i="1" s="1"/>
  <c r="K539" i="1" s="1"/>
  <c r="K538" i="1" s="1"/>
  <c r="K534" i="1"/>
  <c r="K533" i="1" s="1"/>
  <c r="K532" i="1" s="1"/>
  <c r="K531" i="1" s="1"/>
  <c r="K530" i="1" s="1"/>
  <c r="K520" i="1"/>
  <c r="K519" i="1" s="1"/>
  <c r="K510" i="1" s="1"/>
  <c r="K504" i="1"/>
  <c r="K503" i="1" s="1"/>
  <c r="K502" i="1" s="1"/>
  <c r="K500" i="1"/>
  <c r="K498" i="1"/>
  <c r="K493" i="1"/>
  <c r="K492" i="1" s="1"/>
  <c r="K491" i="1" s="1"/>
  <c r="K489" i="1"/>
  <c r="K487" i="1"/>
  <c r="K482" i="1"/>
  <c r="K481" i="1" s="1"/>
  <c r="K480" i="1" s="1"/>
  <c r="K475" i="1" s="1"/>
  <c r="K472" i="1"/>
  <c r="K470" i="1"/>
  <c r="K464" i="1"/>
  <c r="K462" i="1"/>
  <c r="K459" i="1"/>
  <c r="K458" i="1" s="1"/>
  <c r="K454" i="1"/>
  <c r="K453" i="1" s="1"/>
  <c r="K452" i="1" s="1"/>
  <c r="K451" i="1" s="1"/>
  <c r="K448" i="1"/>
  <c r="K447" i="1" s="1"/>
  <c r="K446" i="1" s="1"/>
  <c r="K445" i="1" s="1"/>
  <c r="K444" i="1" s="1"/>
  <c r="K441" i="1"/>
  <c r="K440" i="1" s="1"/>
  <c r="K439" i="1" s="1"/>
  <c r="K438" i="1" s="1"/>
  <c r="K437" i="1" s="1"/>
  <c r="K436" i="1" s="1"/>
  <c r="K434" i="1"/>
  <c r="K433" i="1" s="1"/>
  <c r="K432" i="1" s="1"/>
  <c r="K431" i="1" s="1"/>
  <c r="K430" i="1" s="1"/>
  <c r="K428" i="1"/>
  <c r="K426" i="1"/>
  <c r="K422" i="1"/>
  <c r="K421" i="1" s="1"/>
  <c r="K420" i="1" s="1"/>
  <c r="K417" i="1"/>
  <c r="K416" i="1" s="1"/>
  <c r="K415" i="1" s="1"/>
  <c r="K414" i="1" s="1"/>
  <c r="K412" i="1"/>
  <c r="K411" i="1" s="1"/>
  <c r="K410" i="1" s="1"/>
  <c r="K409" i="1" s="1"/>
  <c r="K395" i="1"/>
  <c r="K394" i="1" s="1"/>
  <c r="K392" i="1"/>
  <c r="K390" i="1"/>
  <c r="K383" i="1"/>
  <c r="K382" i="1" s="1"/>
  <c r="K381" i="1" s="1"/>
  <c r="K380" i="1" s="1"/>
  <c r="K378" i="1"/>
  <c r="K377" i="1" s="1"/>
  <c r="K376" i="1" s="1"/>
  <c r="K374" i="1"/>
  <c r="K373" i="1" s="1"/>
  <c r="K372" i="1" s="1"/>
  <c r="K355" i="1"/>
  <c r="K354" i="1" s="1"/>
  <c r="K353" i="1" s="1"/>
  <c r="K351" i="1"/>
  <c r="K349" i="1"/>
  <c r="K347" i="1"/>
  <c r="K344" i="1"/>
  <c r="K342" i="1"/>
  <c r="K339" i="1"/>
  <c r="K337" i="1"/>
  <c r="K334" i="1"/>
  <c r="K331" i="1"/>
  <c r="K329" i="1"/>
  <c r="K326" i="1"/>
  <c r="K324" i="1"/>
  <c r="K319" i="1"/>
  <c r="K318" i="1" s="1"/>
  <c r="K317" i="1" s="1"/>
  <c r="K316" i="1" s="1"/>
  <c r="K308" i="1"/>
  <c r="K294" i="1"/>
  <c r="K292" i="1"/>
  <c r="K289" i="1"/>
  <c r="K287" i="1"/>
  <c r="K285" i="1"/>
  <c r="K282" i="1"/>
  <c r="K275" i="1"/>
  <c r="K273" i="1"/>
  <c r="K266" i="1"/>
  <c r="K265" i="1" s="1"/>
  <c r="K263" i="1"/>
  <c r="K261" i="1"/>
  <c r="K256" i="1"/>
  <c r="K255" i="1" s="1"/>
  <c r="K254" i="1" s="1"/>
  <c r="K253" i="1" s="1"/>
  <c r="K250" i="1"/>
  <c r="K241" i="1"/>
  <c r="K240" i="1" s="1"/>
  <c r="K235" i="1"/>
  <c r="K234" i="1" s="1"/>
  <c r="K233" i="1" s="1"/>
  <c r="K232" i="1" s="1"/>
  <c r="K231" i="1" s="1"/>
  <c r="K229" i="1"/>
  <c r="K228" i="1" s="1"/>
  <c r="K227" i="1" s="1"/>
  <c r="K224" i="1"/>
  <c r="K223" i="1" s="1"/>
  <c r="K222" i="1" s="1"/>
  <c r="K218" i="1"/>
  <c r="K216" i="1"/>
  <c r="K211" i="1"/>
  <c r="K210" i="1" s="1"/>
  <c r="K208" i="1"/>
  <c r="K207" i="1" s="1"/>
  <c r="K203" i="1"/>
  <c r="K201" i="1"/>
  <c r="K191" i="1"/>
  <c r="K189" i="1"/>
  <c r="K187" i="1"/>
  <c r="K179" i="1"/>
  <c r="K178" i="1" s="1"/>
  <c r="K177" i="1" s="1"/>
  <c r="K175" i="1"/>
  <c r="K172" i="1"/>
  <c r="K164" i="1"/>
  <c r="K163" i="1" s="1"/>
  <c r="K162" i="1" s="1"/>
  <c r="K160" i="1"/>
  <c r="K159" i="1" s="1"/>
  <c r="K158" i="1" s="1"/>
  <c r="K153" i="1"/>
  <c r="K152" i="1"/>
  <c r="K151" i="1" s="1"/>
  <c r="K149" i="1"/>
  <c r="K144" i="1"/>
  <c r="K142" i="1"/>
  <c r="K140" i="1"/>
  <c r="K136" i="1"/>
  <c r="K134" i="1"/>
  <c r="K132" i="1"/>
  <c r="K130" i="1"/>
  <c r="K128" i="1"/>
  <c r="K123" i="1"/>
  <c r="K122" i="1" s="1"/>
  <c r="K121" i="1" s="1"/>
  <c r="K118" i="1"/>
  <c r="K117" i="1" s="1"/>
  <c r="K116" i="1" s="1"/>
  <c r="K114" i="1"/>
  <c r="K111" i="1"/>
  <c r="K106" i="1"/>
  <c r="K105" i="1" s="1"/>
  <c r="K104" i="1" s="1"/>
  <c r="K103" i="1" s="1"/>
  <c r="K100" i="1"/>
  <c r="K99" i="1" s="1"/>
  <c r="K98" i="1" s="1"/>
  <c r="K96" i="1"/>
  <c r="K95" i="1" s="1"/>
  <c r="K94" i="1" s="1"/>
  <c r="K93" i="1" s="1"/>
  <c r="K92" i="1" s="1"/>
  <c r="K90" i="1"/>
  <c r="K87" i="1"/>
  <c r="K84" i="1"/>
  <c r="K82" i="1"/>
  <c r="K80" i="1"/>
  <c r="K78" i="1"/>
  <c r="K74" i="1"/>
  <c r="K69" i="1"/>
  <c r="K67" i="1"/>
  <c r="K61" i="1"/>
  <c r="K60" i="1" s="1"/>
  <c r="K59" i="1" s="1"/>
  <c r="K54" i="1"/>
  <c r="K53" i="1" s="1"/>
  <c r="K52" i="1" s="1"/>
  <c r="K51" i="1" s="1"/>
  <c r="K49" i="1"/>
  <c r="K48" i="1" s="1"/>
  <c r="K47" i="1" s="1"/>
  <c r="K45" i="1"/>
  <c r="K43" i="1"/>
  <c r="K41" i="1"/>
  <c r="K37" i="1"/>
  <c r="K30" i="1"/>
  <c r="K29" i="1" s="1"/>
  <c r="K28" i="1" s="1"/>
  <c r="K27" i="1" s="1"/>
  <c r="K25" i="1"/>
  <c r="K24" i="1" s="1"/>
  <c r="K23" i="1" s="1"/>
  <c r="K21" i="1"/>
  <c r="K18" i="1"/>
  <c r="K16" i="1"/>
  <c r="U146" i="1" l="1"/>
  <c r="K146" i="1"/>
  <c r="P146" i="1"/>
  <c r="I816" i="1"/>
  <c r="I782" i="1" s="1"/>
  <c r="P1018" i="1"/>
  <c r="V763" i="1"/>
  <c r="V762" i="1" s="1"/>
  <c r="V761" i="1" s="1"/>
  <c r="J902" i="1"/>
  <c r="U710" i="1"/>
  <c r="U709" i="1" s="1"/>
  <c r="U708" i="1" s="1"/>
  <c r="U707" i="1" s="1"/>
  <c r="U755" i="1"/>
  <c r="U754" i="1" s="1"/>
  <c r="U753" i="1" s="1"/>
  <c r="K819" i="1"/>
  <c r="P367" i="1"/>
  <c r="P366" i="1" s="1"/>
  <c r="K367" i="1"/>
  <c r="K366" i="1" s="1"/>
  <c r="U367" i="1"/>
  <c r="U366" i="1" s="1"/>
  <c r="K323" i="1"/>
  <c r="K389" i="1"/>
  <c r="K388" i="1" s="1"/>
  <c r="K387" i="1" s="1"/>
  <c r="K386" i="1" s="1"/>
  <c r="K385" i="1" s="1"/>
  <c r="K721" i="1"/>
  <c r="K720" i="1" s="1"/>
  <c r="P171" i="1"/>
  <c r="P170" i="1" s="1"/>
  <c r="P169" i="1" s="1"/>
  <c r="P168" i="1" s="1"/>
  <c r="P243" i="1"/>
  <c r="P239" i="1" s="1"/>
  <c r="P238" i="1" s="1"/>
  <c r="P237" i="1" s="1"/>
  <c r="U328" i="1"/>
  <c r="U1006" i="1"/>
  <c r="P649" i="1"/>
  <c r="P648" i="1" s="1"/>
  <c r="J816" i="1"/>
  <c r="J782" i="1" s="1"/>
  <c r="U649" i="1"/>
  <c r="U648" i="1" s="1"/>
  <c r="P710" i="1"/>
  <c r="P709" i="1" s="1"/>
  <c r="P708" i="1" s="1"/>
  <c r="P707" i="1" s="1"/>
  <c r="U243" i="1"/>
  <c r="U239" i="1" s="1"/>
  <c r="U238" i="1" s="1"/>
  <c r="U237" i="1" s="1"/>
  <c r="I615" i="1"/>
  <c r="I607" i="1" s="1"/>
  <c r="P509" i="1"/>
  <c r="P508" i="1" s="1"/>
  <c r="P507" i="1" s="1"/>
  <c r="P506" i="1" s="1"/>
  <c r="K509" i="1"/>
  <c r="K508" i="1" s="1"/>
  <c r="K507" i="1" s="1"/>
  <c r="K506" i="1" s="1"/>
  <c r="U509" i="1"/>
  <c r="U508" i="1" s="1"/>
  <c r="U507" i="1" s="1"/>
  <c r="U506" i="1" s="1"/>
  <c r="U619" i="1"/>
  <c r="U618" i="1" s="1"/>
  <c r="V971" i="1"/>
  <c r="V970" i="1" s="1"/>
  <c r="V969" i="1" s="1"/>
  <c r="V968" i="1" s="1"/>
  <c r="J58" i="1"/>
  <c r="J615" i="1"/>
  <c r="J607" i="1" s="1"/>
  <c r="K619" i="1"/>
  <c r="K618" i="1" s="1"/>
  <c r="P425" i="1"/>
  <c r="P424" i="1" s="1"/>
  <c r="P419" i="1" s="1"/>
  <c r="P408" i="1" s="1"/>
  <c r="P397" i="1" s="1"/>
  <c r="P576" i="1"/>
  <c r="P572" i="1" s="1"/>
  <c r="P571" i="1" s="1"/>
  <c r="P570" i="1" s="1"/>
  <c r="P561" i="1" s="1"/>
  <c r="P560" i="1" s="1"/>
  <c r="U299" i="1"/>
  <c r="K971" i="1"/>
  <c r="K970" i="1" s="1"/>
  <c r="K969" i="1" s="1"/>
  <c r="K968" i="1" s="1"/>
  <c r="K186" i="1"/>
  <c r="K185" i="1" s="1"/>
  <c r="K184" i="1" s="1"/>
  <c r="K183" i="1" s="1"/>
  <c r="K243" i="1"/>
  <c r="K239" i="1" s="1"/>
  <c r="K238" i="1" s="1"/>
  <c r="K237" i="1" s="1"/>
  <c r="K299" i="1"/>
  <c r="P389" i="1"/>
  <c r="P388" i="1" s="1"/>
  <c r="P387" i="1" s="1"/>
  <c r="P386" i="1" s="1"/>
  <c r="P385" i="1" s="1"/>
  <c r="P497" i="1"/>
  <c r="P496" i="1" s="1"/>
  <c r="P495" i="1" s="1"/>
  <c r="P839" i="1"/>
  <c r="P838" i="1" s="1"/>
  <c r="J268" i="1"/>
  <c r="I268" i="1"/>
  <c r="K486" i="1"/>
  <c r="K485" i="1" s="1"/>
  <c r="K484" i="1" s="1"/>
  <c r="P200" i="1"/>
  <c r="P199" i="1" s="1"/>
  <c r="P198" i="1" s="1"/>
  <c r="P299" i="1"/>
  <c r="P619" i="1"/>
  <c r="P618" i="1" s="1"/>
  <c r="V425" i="1"/>
  <c r="V424" i="1" s="1"/>
  <c r="Q334" i="1"/>
  <c r="U110" i="1"/>
  <c r="U109" i="1" s="1"/>
  <c r="U108" i="1" s="1"/>
  <c r="U819" i="1"/>
  <c r="U868" i="1"/>
  <c r="U867" i="1" s="1"/>
  <c r="U971" i="1"/>
  <c r="U970" i="1" s="1"/>
  <c r="U969" i="1" s="1"/>
  <c r="U968" i="1" s="1"/>
  <c r="I58" i="1"/>
  <c r="P819" i="1"/>
  <c r="K1018" i="1"/>
  <c r="P333" i="1"/>
  <c r="P971" i="1"/>
  <c r="P970" i="1" s="1"/>
  <c r="P969" i="1" s="1"/>
  <c r="P968" i="1" s="1"/>
  <c r="U639" i="1"/>
  <c r="U635" i="1" s="1"/>
  <c r="U917" i="1"/>
  <c r="U910" i="1" s="1"/>
  <c r="P272" i="1"/>
  <c r="P271" i="1" s="1"/>
  <c r="U206" i="1"/>
  <c r="U205" i="1" s="1"/>
  <c r="P684" i="1"/>
  <c r="P683" i="1" s="1"/>
  <c r="P682" i="1" s="1"/>
  <c r="U744" i="1"/>
  <c r="U743" i="1" s="1"/>
  <c r="U684" i="1"/>
  <c r="U683" i="1" s="1"/>
  <c r="U682" i="1" s="1"/>
  <c r="K684" i="1"/>
  <c r="K683" i="1" s="1"/>
  <c r="K682" i="1" s="1"/>
  <c r="P461" i="1"/>
  <c r="P457" i="1" s="1"/>
  <c r="P456" i="1" s="1"/>
  <c r="P450" i="1" s="1"/>
  <c r="U862" i="1"/>
  <c r="U861" i="1" s="1"/>
  <c r="K497" i="1"/>
  <c r="K496" i="1" s="1"/>
  <c r="K495" i="1" s="1"/>
  <c r="P139" i="1"/>
  <c r="P346" i="1"/>
  <c r="P949" i="1"/>
  <c r="P948" i="1" s="1"/>
  <c r="P942" i="1" s="1"/>
  <c r="P992" i="1"/>
  <c r="P991" i="1" s="1"/>
  <c r="P990" i="1" s="1"/>
  <c r="P989" i="1" s="1"/>
  <c r="U876" i="1"/>
  <c r="U875" i="1" s="1"/>
  <c r="P323" i="1"/>
  <c r="P639" i="1"/>
  <c r="P635" i="1" s="1"/>
  <c r="P721" i="1"/>
  <c r="P720" i="1" s="1"/>
  <c r="U291" i="1"/>
  <c r="U323" i="1"/>
  <c r="U469" i="1"/>
  <c r="U468" i="1" s="1"/>
  <c r="U467" i="1" s="1"/>
  <c r="U466" i="1" s="1"/>
  <c r="U576" i="1"/>
  <c r="U572" i="1" s="1"/>
  <c r="U571" i="1" s="1"/>
  <c r="U570" i="1" s="1"/>
  <c r="U561" i="1" s="1"/>
  <c r="U560" i="1" s="1"/>
  <c r="U733" i="1"/>
  <c r="U732" i="1" s="1"/>
  <c r="U839" i="1"/>
  <c r="U838" i="1" s="1"/>
  <c r="U1018" i="1"/>
  <c r="U999" i="1" s="1"/>
  <c r="K469" i="1"/>
  <c r="K468" i="1" s="1"/>
  <c r="K467" i="1" s="1"/>
  <c r="K466" i="1" s="1"/>
  <c r="K215" i="1"/>
  <c r="K214" i="1" s="1"/>
  <c r="K213" i="1" s="1"/>
  <c r="K36" i="1"/>
  <c r="K35" i="1" s="1"/>
  <c r="K34" i="1" s="1"/>
  <c r="K33" i="1" s="1"/>
  <c r="P15" i="1"/>
  <c r="P14" i="1" s="1"/>
  <c r="P13" i="1" s="1"/>
  <c r="P12" i="1" s="1"/>
  <c r="K110" i="1"/>
  <c r="K109" i="1" s="1"/>
  <c r="K108" i="1" s="1"/>
  <c r="P1025" i="1"/>
  <c r="P1024" i="1" s="1"/>
  <c r="P1023" i="1" s="1"/>
  <c r="P291" i="1"/>
  <c r="K73" i="1"/>
  <c r="K72" i="1" s="1"/>
  <c r="K71" i="1" s="1"/>
  <c r="K341" i="1"/>
  <c r="P110" i="1"/>
  <c r="P109" i="1" s="1"/>
  <c r="P108" i="1" s="1"/>
  <c r="P328" i="1"/>
  <c r="P469" i="1"/>
  <c r="P468" i="1" s="1"/>
  <c r="P467" i="1" s="1"/>
  <c r="P466" i="1" s="1"/>
  <c r="P755" i="1"/>
  <c r="P754" i="1" s="1"/>
  <c r="P753" i="1" s="1"/>
  <c r="P763" i="1"/>
  <c r="P762" i="1" s="1"/>
  <c r="P761" i="1" s="1"/>
  <c r="P807" i="1"/>
  <c r="P806" i="1" s="1"/>
  <c r="P799" i="1" s="1"/>
  <c r="P862" i="1"/>
  <c r="P861" i="1" s="1"/>
  <c r="P868" i="1"/>
  <c r="P867" i="1" s="1"/>
  <c r="P917" i="1"/>
  <c r="P910" i="1" s="1"/>
  <c r="P1006" i="1"/>
  <c r="U73" i="1"/>
  <c r="U72" i="1" s="1"/>
  <c r="U71" i="1" s="1"/>
  <c r="U157" i="1"/>
  <c r="U156" i="1" s="1"/>
  <c r="U486" i="1"/>
  <c r="U485" i="1" s="1"/>
  <c r="U484" i="1" s="1"/>
  <c r="U721" i="1"/>
  <c r="U720" i="1" s="1"/>
  <c r="P744" i="1"/>
  <c r="P743" i="1" s="1"/>
  <c r="P833" i="1"/>
  <c r="P832" i="1" s="1"/>
  <c r="Q917" i="1"/>
  <c r="U127" i="1"/>
  <c r="P892" i="1"/>
  <c r="P891" i="1" s="1"/>
  <c r="P890" i="1" s="1"/>
  <c r="P889" i="1" s="1"/>
  <c r="P888" i="1" s="1"/>
  <c r="U15" i="1"/>
  <c r="U14" i="1" s="1"/>
  <c r="U13" i="1" s="1"/>
  <c r="U12" i="1" s="1"/>
  <c r="U333" i="1"/>
  <c r="U763" i="1"/>
  <c r="U762" i="1" s="1"/>
  <c r="U761" i="1" s="1"/>
  <c r="U752" i="1" s="1"/>
  <c r="U751" i="1" s="1"/>
  <c r="U949" i="1"/>
  <c r="U948" i="1" s="1"/>
  <c r="U942" i="1" s="1"/>
  <c r="U1025" i="1"/>
  <c r="U1024" i="1" s="1"/>
  <c r="U1023" i="1" s="1"/>
  <c r="U341" i="1"/>
  <c r="U529" i="1"/>
  <c r="U833" i="1"/>
  <c r="U832" i="1" s="1"/>
  <c r="U892" i="1"/>
  <c r="U891" i="1" s="1"/>
  <c r="U890" i="1" s="1"/>
  <c r="U889" i="1" s="1"/>
  <c r="U888" i="1" s="1"/>
  <c r="V334" i="1"/>
  <c r="U346" i="1"/>
  <c r="J988" i="1"/>
  <c r="J987" i="1"/>
  <c r="P215" i="1"/>
  <c r="P214" i="1" s="1"/>
  <c r="P213" i="1" s="1"/>
  <c r="P186" i="1"/>
  <c r="P185" i="1" s="1"/>
  <c r="P184" i="1" s="1"/>
  <c r="P183" i="1" s="1"/>
  <c r="U186" i="1"/>
  <c r="U185" i="1" s="1"/>
  <c r="U184" i="1" s="1"/>
  <c r="U183" i="1" s="1"/>
  <c r="U272" i="1"/>
  <c r="U271" i="1" s="1"/>
  <c r="K221" i="1"/>
  <c r="K220" i="1" s="1"/>
  <c r="P221" i="1"/>
  <c r="P220" i="1" s="1"/>
  <c r="U66" i="1"/>
  <c r="U65" i="1" s="1"/>
  <c r="U64" i="1" s="1"/>
  <c r="P66" i="1"/>
  <c r="P65" i="1" s="1"/>
  <c r="P64" i="1" s="1"/>
  <c r="U215" i="1"/>
  <c r="U214" i="1" s="1"/>
  <c r="U213" i="1" s="1"/>
  <c r="I988" i="1"/>
  <c r="I987" i="1"/>
  <c r="K291" i="1"/>
  <c r="K917" i="1"/>
  <c r="K910" i="1" s="1"/>
  <c r="P341" i="1"/>
  <c r="U36" i="1"/>
  <c r="U35" i="1" s="1"/>
  <c r="U34" i="1" s="1"/>
  <c r="U33" i="1" s="1"/>
  <c r="K15" i="1"/>
  <c r="K14" i="1" s="1"/>
  <c r="K13" i="1" s="1"/>
  <c r="K12" i="1" s="1"/>
  <c r="K272" i="1"/>
  <c r="K271" i="1" s="1"/>
  <c r="K328" i="1"/>
  <c r="K755" i="1"/>
  <c r="K754" i="1" s="1"/>
  <c r="K753" i="1" s="1"/>
  <c r="K862" i="1"/>
  <c r="K861" i="1" s="1"/>
  <c r="P73" i="1"/>
  <c r="P72" i="1" s="1"/>
  <c r="P71" i="1" s="1"/>
  <c r="P206" i="1"/>
  <c r="P205" i="1" s="1"/>
  <c r="P669" i="1"/>
  <c r="P665" i="1" s="1"/>
  <c r="U425" i="1"/>
  <c r="U424" i="1" s="1"/>
  <c r="U419" i="1" s="1"/>
  <c r="U408" i="1" s="1"/>
  <c r="U397" i="1" s="1"/>
  <c r="U461" i="1"/>
  <c r="U457" i="1" s="1"/>
  <c r="U456" i="1" s="1"/>
  <c r="U450" i="1" s="1"/>
  <c r="U389" i="1"/>
  <c r="U388" i="1" s="1"/>
  <c r="U387" i="1" s="1"/>
  <c r="U386" i="1" s="1"/>
  <c r="U385" i="1" s="1"/>
  <c r="K66" i="1"/>
  <c r="K65" i="1" s="1"/>
  <c r="K64" i="1" s="1"/>
  <c r="K139" i="1"/>
  <c r="K763" i="1"/>
  <c r="K762" i="1" s="1"/>
  <c r="K761" i="1" s="1"/>
  <c r="K807" i="1"/>
  <c r="K806" i="1" s="1"/>
  <c r="K799" i="1" s="1"/>
  <c r="P36" i="1"/>
  <c r="P35" i="1" s="1"/>
  <c r="P34" i="1" s="1"/>
  <c r="P33" i="1" s="1"/>
  <c r="P127" i="1"/>
  <c r="P486" i="1"/>
  <c r="P485" i="1" s="1"/>
  <c r="P484" i="1" s="1"/>
  <c r="U200" i="1"/>
  <c r="U199" i="1" s="1"/>
  <c r="U198" i="1" s="1"/>
  <c r="V215" i="1"/>
  <c r="V214" i="1" s="1"/>
  <c r="V213" i="1" s="1"/>
  <c r="U278" i="1"/>
  <c r="V291" i="1"/>
  <c r="U669" i="1"/>
  <c r="U665" i="1" s="1"/>
  <c r="U528" i="1"/>
  <c r="U139" i="1"/>
  <c r="U260" i="1"/>
  <c r="U259" i="1" s="1"/>
  <c r="U258" i="1" s="1"/>
  <c r="U252" i="1" s="1"/>
  <c r="U171" i="1"/>
  <c r="U170" i="1" s="1"/>
  <c r="U169" i="1" s="1"/>
  <c r="U168" i="1" s="1"/>
  <c r="U221" i="1"/>
  <c r="U220" i="1" s="1"/>
  <c r="U1036" i="1"/>
  <c r="U497" i="1"/>
  <c r="U496" i="1" s="1"/>
  <c r="U495" i="1" s="1"/>
  <c r="V744" i="1"/>
  <c r="V743" i="1" s="1"/>
  <c r="U992" i="1"/>
  <c r="U991" i="1" s="1"/>
  <c r="U990" i="1" s="1"/>
  <c r="U989" i="1" s="1"/>
  <c r="U807" i="1"/>
  <c r="U806" i="1" s="1"/>
  <c r="U799" i="1" s="1"/>
  <c r="V917" i="1"/>
  <c r="P157" i="1"/>
  <c r="P156" i="1" s="1"/>
  <c r="P528" i="1"/>
  <c r="P529" i="1"/>
  <c r="Q425" i="1"/>
  <c r="Q424" i="1" s="1"/>
  <c r="P260" i="1"/>
  <c r="P259" i="1" s="1"/>
  <c r="P258" i="1" s="1"/>
  <c r="P252" i="1" s="1"/>
  <c r="P278" i="1"/>
  <c r="P1036" i="1"/>
  <c r="P733" i="1"/>
  <c r="P732" i="1" s="1"/>
  <c r="Q744" i="1"/>
  <c r="Q743" i="1" s="1"/>
  <c r="P876" i="1"/>
  <c r="P875" i="1" s="1"/>
  <c r="K744" i="1"/>
  <c r="K743" i="1" s="1"/>
  <c r="K346" i="1"/>
  <c r="K425" i="1"/>
  <c r="K424" i="1" s="1"/>
  <c r="K419" i="1" s="1"/>
  <c r="K408" i="1" s="1"/>
  <c r="K397" i="1" s="1"/>
  <c r="K461" i="1"/>
  <c r="K457" i="1" s="1"/>
  <c r="K456" i="1" s="1"/>
  <c r="K450" i="1" s="1"/>
  <c r="K833" i="1"/>
  <c r="K832" i="1" s="1"/>
  <c r="K949" i="1"/>
  <c r="K948" i="1" s="1"/>
  <c r="K942" i="1" s="1"/>
  <c r="K127" i="1"/>
  <c r="K171" i="1"/>
  <c r="K170" i="1" s="1"/>
  <c r="K169" i="1" s="1"/>
  <c r="K168" i="1" s="1"/>
  <c r="K333" i="1"/>
  <c r="K639" i="1"/>
  <c r="K635" i="1" s="1"/>
  <c r="K710" i="1"/>
  <c r="K709" i="1" s="1"/>
  <c r="K708" i="1" s="1"/>
  <c r="K707" i="1" s="1"/>
  <c r="K839" i="1"/>
  <c r="K838" i="1" s="1"/>
  <c r="K1025" i="1"/>
  <c r="K1024" i="1" s="1"/>
  <c r="K1023" i="1" s="1"/>
  <c r="K200" i="1"/>
  <c r="K199" i="1" s="1"/>
  <c r="K198" i="1" s="1"/>
  <c r="K278" i="1"/>
  <c r="K669" i="1"/>
  <c r="K665" i="1" s="1"/>
  <c r="K892" i="1"/>
  <c r="K891" i="1" s="1"/>
  <c r="K890" i="1" s="1"/>
  <c r="K889" i="1" s="1"/>
  <c r="K888" i="1" s="1"/>
  <c r="K260" i="1"/>
  <c r="K259" i="1" s="1"/>
  <c r="K258" i="1" s="1"/>
  <c r="K252" i="1" s="1"/>
  <c r="K576" i="1"/>
  <c r="K572" i="1" s="1"/>
  <c r="K571" i="1" s="1"/>
  <c r="K570" i="1" s="1"/>
  <c r="K561" i="1" s="1"/>
  <c r="K560" i="1" s="1"/>
  <c r="K157" i="1"/>
  <c r="K156" i="1" s="1"/>
  <c r="K206" i="1"/>
  <c r="K205" i="1" s="1"/>
  <c r="K528" i="1"/>
  <c r="K529" i="1"/>
  <c r="K658" i="1"/>
  <c r="K1036" i="1"/>
  <c r="K733" i="1"/>
  <c r="K732" i="1" s="1"/>
  <c r="K719" i="1" s="1"/>
  <c r="K868" i="1"/>
  <c r="K867" i="1" s="1"/>
  <c r="K876" i="1"/>
  <c r="K875" i="1" s="1"/>
  <c r="K992" i="1"/>
  <c r="K991" i="1" s="1"/>
  <c r="K990" i="1" s="1"/>
  <c r="K989" i="1" s="1"/>
  <c r="K1006" i="1"/>
  <c r="G152" i="1"/>
  <c r="P298" i="1" l="1"/>
  <c r="P297" i="1" s="1"/>
  <c r="P296" i="1" s="1"/>
  <c r="K298" i="1"/>
  <c r="K297" i="1" s="1"/>
  <c r="K296" i="1" s="1"/>
  <c r="U298" i="1"/>
  <c r="U297" i="1" s="1"/>
  <c r="U296" i="1" s="1"/>
  <c r="P999" i="1"/>
  <c r="P988" i="1" s="1"/>
  <c r="U719" i="1"/>
  <c r="U718" i="1" s="1"/>
  <c r="K860" i="1"/>
  <c r="K999" i="1"/>
  <c r="K987" i="1" s="1"/>
  <c r="K126" i="1"/>
  <c r="K120" i="1" s="1"/>
  <c r="K102" i="1" s="1"/>
  <c r="P277" i="1"/>
  <c r="P270" i="1" s="1"/>
  <c r="P269" i="1" s="1"/>
  <c r="U277" i="1"/>
  <c r="K718" i="1"/>
  <c r="I57" i="1"/>
  <c r="I1034" i="1" s="1"/>
  <c r="U647" i="1"/>
  <c r="U646" i="1" s="1"/>
  <c r="P647" i="1"/>
  <c r="P646" i="1" s="1"/>
  <c r="K649" i="1"/>
  <c r="P818" i="1"/>
  <c r="P817" i="1" s="1"/>
  <c r="J57" i="1"/>
  <c r="J1034" i="1" s="1"/>
  <c r="K277" i="1"/>
  <c r="K270" i="1" s="1"/>
  <c r="K269" i="1" s="1"/>
  <c r="U818" i="1"/>
  <c r="U817" i="1" s="1"/>
  <c r="U860" i="1"/>
  <c r="U859" i="1" s="1"/>
  <c r="P719" i="1"/>
  <c r="P718" i="1" s="1"/>
  <c r="P126" i="1"/>
  <c r="P120" i="1" s="1"/>
  <c r="P102" i="1" s="1"/>
  <c r="U126" i="1"/>
  <c r="U120" i="1" s="1"/>
  <c r="U102" i="1" s="1"/>
  <c r="P617" i="1"/>
  <c r="P616" i="1" s="1"/>
  <c r="P860" i="1"/>
  <c r="P859" i="1" s="1"/>
  <c r="K322" i="1"/>
  <c r="K321" i="1" s="1"/>
  <c r="K315" i="1" s="1"/>
  <c r="P474" i="1"/>
  <c r="P443" i="1" s="1"/>
  <c r="U197" i="1"/>
  <c r="U196" i="1" s="1"/>
  <c r="U617" i="1"/>
  <c r="U616" i="1" s="1"/>
  <c r="K63" i="1"/>
  <c r="K617" i="1"/>
  <c r="K616" i="1" s="1"/>
  <c r="U322" i="1"/>
  <c r="U321" i="1" s="1"/>
  <c r="U315" i="1" s="1"/>
  <c r="P941" i="1"/>
  <c r="P902" i="1" s="1"/>
  <c r="U941" i="1"/>
  <c r="U902" i="1" s="1"/>
  <c r="P197" i="1"/>
  <c r="P196" i="1" s="1"/>
  <c r="P322" i="1"/>
  <c r="P321" i="1" s="1"/>
  <c r="P315" i="1" s="1"/>
  <c r="U63" i="1"/>
  <c r="U270" i="1"/>
  <c r="U269" i="1" s="1"/>
  <c r="K752" i="1"/>
  <c r="K751" i="1" s="1"/>
  <c r="P752" i="1"/>
  <c r="P751" i="1" s="1"/>
  <c r="P63" i="1"/>
  <c r="U155" i="1"/>
  <c r="K197" i="1"/>
  <c r="K196" i="1" s="1"/>
  <c r="K155" i="1"/>
  <c r="P155" i="1"/>
  <c r="K941" i="1"/>
  <c r="K818" i="1"/>
  <c r="K817" i="1" s="1"/>
  <c r="U474" i="1"/>
  <c r="U443" i="1" s="1"/>
  <c r="U987" i="1"/>
  <c r="U988" i="1"/>
  <c r="K859" i="1"/>
  <c r="K474" i="1"/>
  <c r="K443" i="1" s="1"/>
  <c r="T267" i="1"/>
  <c r="O267" i="1"/>
  <c r="Q267" i="1" s="1"/>
  <c r="Q266" i="1" s="1"/>
  <c r="Q265" i="1" s="1"/>
  <c r="H267" i="1"/>
  <c r="S266" i="1"/>
  <c r="S265" i="1" s="1"/>
  <c r="R266" i="1"/>
  <c r="R265" i="1" s="1"/>
  <c r="N266" i="1"/>
  <c r="N265" i="1" s="1"/>
  <c r="M266" i="1"/>
  <c r="M265" i="1" s="1"/>
  <c r="G266" i="1"/>
  <c r="G265" i="1" s="1"/>
  <c r="F266" i="1"/>
  <c r="F265" i="1" s="1"/>
  <c r="T264" i="1"/>
  <c r="O264" i="1"/>
  <c r="Q264" i="1" s="1"/>
  <c r="Q263" i="1" s="1"/>
  <c r="H264" i="1"/>
  <c r="S263" i="1"/>
  <c r="R263" i="1"/>
  <c r="N263" i="1"/>
  <c r="M263" i="1"/>
  <c r="G263" i="1"/>
  <c r="F263" i="1"/>
  <c r="K988" i="1" l="1"/>
  <c r="P987" i="1"/>
  <c r="K902" i="1"/>
  <c r="U615" i="1"/>
  <c r="U607" i="1" s="1"/>
  <c r="K648" i="1"/>
  <c r="K647" i="1" s="1"/>
  <c r="K646" i="1" s="1"/>
  <c r="K615" i="1" s="1"/>
  <c r="K607" i="1" s="1"/>
  <c r="P816" i="1"/>
  <c r="P782" i="1" s="1"/>
  <c r="U816" i="1"/>
  <c r="U782" i="1" s="1"/>
  <c r="P615" i="1"/>
  <c r="P607" i="1" s="1"/>
  <c r="O263" i="1"/>
  <c r="U268" i="1"/>
  <c r="P268" i="1"/>
  <c r="K268" i="1"/>
  <c r="K58" i="1"/>
  <c r="O266" i="1"/>
  <c r="O265" i="1" s="1"/>
  <c r="P58" i="1"/>
  <c r="U58" i="1"/>
  <c r="K816" i="1"/>
  <c r="K782" i="1" s="1"/>
  <c r="T266" i="1"/>
  <c r="T265" i="1" s="1"/>
  <c r="V267" i="1"/>
  <c r="V266" i="1" s="1"/>
  <c r="V265" i="1" s="1"/>
  <c r="T263" i="1"/>
  <c r="V264" i="1"/>
  <c r="V263" i="1" s="1"/>
  <c r="H266" i="1"/>
  <c r="H265" i="1" s="1"/>
  <c r="L267" i="1"/>
  <c r="L266" i="1" s="1"/>
  <c r="L265" i="1" s="1"/>
  <c r="H263" i="1"/>
  <c r="L264" i="1"/>
  <c r="L263" i="1" s="1"/>
  <c r="P57" i="1" l="1"/>
  <c r="P1034" i="1" s="1"/>
  <c r="K57" i="1"/>
  <c r="K1034" i="1" s="1"/>
  <c r="I1043" i="1" s="1"/>
  <c r="U57" i="1"/>
  <c r="U1034" i="1" s="1"/>
  <c r="D18" i="3" l="1"/>
  <c r="E18" i="3"/>
  <c r="C18" i="3"/>
  <c r="G150" i="1" l="1"/>
  <c r="T115" i="1" l="1"/>
  <c r="O115" i="1"/>
  <c r="H115" i="1"/>
  <c r="S114" i="1"/>
  <c r="R114" i="1"/>
  <c r="N114" i="1"/>
  <c r="M114" i="1"/>
  <c r="G114" i="1"/>
  <c r="F114" i="1"/>
  <c r="H114" i="1" l="1"/>
  <c r="L115" i="1"/>
  <c r="L114" i="1" s="1"/>
  <c r="O114" i="1"/>
  <c r="Q115" i="1"/>
  <c r="Q114" i="1" s="1"/>
  <c r="T114" i="1"/>
  <c r="V115" i="1"/>
  <c r="V114" i="1" s="1"/>
  <c r="H689" i="1" l="1"/>
  <c r="G688" i="1"/>
  <c r="G685" i="1" s="1"/>
  <c r="G684" i="1" s="1"/>
  <c r="G659" i="1"/>
  <c r="G658" i="1" s="1"/>
  <c r="H625" i="1"/>
  <c r="G624" i="1"/>
  <c r="H659" i="1" l="1"/>
  <c r="H658" i="1" s="1"/>
  <c r="H624" i="1"/>
  <c r="L625" i="1"/>
  <c r="L624" i="1" s="1"/>
  <c r="H688" i="1"/>
  <c r="H685" i="1" s="1"/>
  <c r="H684" i="1" s="1"/>
  <c r="L689" i="1"/>
  <c r="L688" i="1" s="1"/>
  <c r="L685" i="1" s="1"/>
  <c r="H651" i="1"/>
  <c r="G650" i="1"/>
  <c r="H826" i="1"/>
  <c r="G825" i="1"/>
  <c r="G820" i="1" s="1"/>
  <c r="L659" i="1" l="1"/>
  <c r="L658" i="1" s="1"/>
  <c r="L684" i="1"/>
  <c r="H650" i="1"/>
  <c r="H649" i="1" s="1"/>
  <c r="H648" i="1" s="1"/>
  <c r="L651" i="1"/>
  <c r="H825" i="1"/>
  <c r="H820" i="1" s="1"/>
  <c r="H819" i="1" s="1"/>
  <c r="L826" i="1"/>
  <c r="L825" i="1" s="1"/>
  <c r="G649" i="1"/>
  <c r="G648" i="1" s="1"/>
  <c r="G819" i="1"/>
  <c r="O212" i="1"/>
  <c r="Q212" i="1" s="1"/>
  <c r="Q211" i="1" s="1"/>
  <c r="Q210" i="1" s="1"/>
  <c r="L820" i="1" l="1"/>
  <c r="L819" i="1" s="1"/>
  <c r="L650" i="1"/>
  <c r="T1033" i="1"/>
  <c r="S1032" i="1"/>
  <c r="S1031" i="1" s="1"/>
  <c r="S1030" i="1" s="1"/>
  <c r="T1029" i="1"/>
  <c r="S1028" i="1"/>
  <c r="S1027" i="1" s="1"/>
  <c r="S1026" i="1" s="1"/>
  <c r="T1022" i="1"/>
  <c r="S1021" i="1"/>
  <c r="T1020" i="1"/>
  <c r="S1019" i="1"/>
  <c r="T1017" i="1"/>
  <c r="V1017" i="1" s="1"/>
  <c r="T1016" i="1"/>
  <c r="V1016" i="1" s="1"/>
  <c r="T1015" i="1"/>
  <c r="V1015" i="1" s="1"/>
  <c r="S1014" i="1"/>
  <c r="S1013" i="1" s="1"/>
  <c r="S1012" i="1" s="1"/>
  <c r="T1011" i="1"/>
  <c r="V1011" i="1" s="1"/>
  <c r="T1010" i="1"/>
  <c r="S1009" i="1"/>
  <c r="S1008" i="1" s="1"/>
  <c r="S1007" i="1" s="1"/>
  <c r="T1005" i="1"/>
  <c r="V1005" i="1" s="1"/>
  <c r="T1004" i="1"/>
  <c r="V1004" i="1" s="1"/>
  <c r="S1003" i="1"/>
  <c r="T998" i="1"/>
  <c r="S997" i="1"/>
  <c r="T995" i="1"/>
  <c r="V995" i="1" s="1"/>
  <c r="T994" i="1"/>
  <c r="V994" i="1" s="1"/>
  <c r="S993" i="1"/>
  <c r="T984" i="1"/>
  <c r="V984" i="1" s="1"/>
  <c r="T983" i="1"/>
  <c r="V983" i="1" s="1"/>
  <c r="S982" i="1"/>
  <c r="S981" i="1" s="1"/>
  <c r="S980" i="1" s="1"/>
  <c r="S979" i="1" s="1"/>
  <c r="S978" i="1" s="1"/>
  <c r="S974" i="1"/>
  <c r="S972" i="1"/>
  <c r="T967" i="1"/>
  <c r="S966" i="1"/>
  <c r="S965" i="1" s="1"/>
  <c r="S964" i="1" s="1"/>
  <c r="T963" i="1"/>
  <c r="V963" i="1" s="1"/>
  <c r="T962" i="1"/>
  <c r="V962" i="1" s="1"/>
  <c r="T961" i="1"/>
  <c r="V961" i="1" s="1"/>
  <c r="S959" i="1"/>
  <c r="S958" i="1" s="1"/>
  <c r="T952" i="1"/>
  <c r="T951" i="1" s="1"/>
  <c r="T950" i="1" s="1"/>
  <c r="S946" i="1"/>
  <c r="S945" i="1" s="1"/>
  <c r="S944" i="1" s="1"/>
  <c r="S943" i="1" s="1"/>
  <c r="T940" i="1"/>
  <c r="S939" i="1"/>
  <c r="S938" i="1" s="1"/>
  <c r="S937" i="1" s="1"/>
  <c r="S936" i="1" s="1"/>
  <c r="S935" i="1" s="1"/>
  <c r="S934" i="1" s="1"/>
  <c r="T933" i="1"/>
  <c r="S932" i="1"/>
  <c r="S931" i="1" s="1"/>
  <c r="S930" i="1" s="1"/>
  <c r="S929" i="1" s="1"/>
  <c r="S928" i="1" s="1"/>
  <c r="S926" i="1"/>
  <c r="S925" i="1" s="1"/>
  <c r="S924" i="1" s="1"/>
  <c r="S923" i="1" s="1"/>
  <c r="S921" i="1"/>
  <c r="S920" i="1" s="1"/>
  <c r="S919" i="1" s="1"/>
  <c r="S918" i="1" s="1"/>
  <c r="S915" i="1"/>
  <c r="S914" i="1" s="1"/>
  <c r="S913" i="1" s="1"/>
  <c r="S912" i="1" s="1"/>
  <c r="S911" i="1" s="1"/>
  <c r="T909" i="1"/>
  <c r="S908" i="1"/>
  <c r="S907" i="1" s="1"/>
  <c r="S906" i="1" s="1"/>
  <c r="S905" i="1" s="1"/>
  <c r="S904" i="1" s="1"/>
  <c r="S903" i="1" s="1"/>
  <c r="S899" i="1"/>
  <c r="S897" i="1"/>
  <c r="T896" i="1"/>
  <c r="S895" i="1"/>
  <c r="S893" i="1"/>
  <c r="S886" i="1"/>
  <c r="S885" i="1" s="1"/>
  <c r="S883" i="1"/>
  <c r="S882" i="1" s="1"/>
  <c r="S880" i="1"/>
  <c r="S877" i="1" s="1"/>
  <c r="T874" i="1"/>
  <c r="S873" i="1"/>
  <c r="T872" i="1"/>
  <c r="V872" i="1" s="1"/>
  <c r="T871" i="1"/>
  <c r="V871" i="1" s="1"/>
  <c r="T870" i="1"/>
  <c r="V870" i="1" s="1"/>
  <c r="S869" i="1"/>
  <c r="T866" i="1"/>
  <c r="S865" i="1"/>
  <c r="T864" i="1"/>
  <c r="S863" i="1"/>
  <c r="T849" i="1"/>
  <c r="S848" i="1"/>
  <c r="T847" i="1"/>
  <c r="V847" i="1" s="1"/>
  <c r="V846" i="1" s="1"/>
  <c r="S846" i="1"/>
  <c r="T845" i="1"/>
  <c r="S844" i="1"/>
  <c r="T843" i="1"/>
  <c r="S842" i="1"/>
  <c r="T841" i="1"/>
  <c r="S840" i="1"/>
  <c r="T837" i="1"/>
  <c r="S836" i="1"/>
  <c r="T835" i="1"/>
  <c r="S834" i="1"/>
  <c r="T815" i="1"/>
  <c r="S814" i="1"/>
  <c r="S813" i="1" s="1"/>
  <c r="S812" i="1" s="1"/>
  <c r="T811" i="1"/>
  <c r="S810" i="1"/>
  <c r="S809" i="1" s="1"/>
  <c r="S808" i="1" s="1"/>
  <c r="T805" i="1"/>
  <c r="S804" i="1"/>
  <c r="S803" i="1" s="1"/>
  <c r="S802" i="1" s="1"/>
  <c r="S801" i="1" s="1"/>
  <c r="S800" i="1" s="1"/>
  <c r="T798" i="1"/>
  <c r="V798" i="1" s="1"/>
  <c r="T797" i="1"/>
  <c r="V797" i="1" s="1"/>
  <c r="T796" i="1"/>
  <c r="V796" i="1" s="1"/>
  <c r="S795" i="1"/>
  <c r="S794" i="1" s="1"/>
  <c r="S793" i="1" s="1"/>
  <c r="S792" i="1" s="1"/>
  <c r="S791" i="1" s="1"/>
  <c r="S790" i="1" s="1"/>
  <c r="T789" i="1"/>
  <c r="S788" i="1"/>
  <c r="S787" i="1" s="1"/>
  <c r="S786" i="1" s="1"/>
  <c r="S785" i="1" s="1"/>
  <c r="S784" i="1" s="1"/>
  <c r="S783" i="1" s="1"/>
  <c r="T773" i="1"/>
  <c r="S772" i="1"/>
  <c r="S771" i="1" s="1"/>
  <c r="S770" i="1" s="1"/>
  <c r="S769" i="1" s="1"/>
  <c r="S768" i="1" s="1"/>
  <c r="S766" i="1"/>
  <c r="S764" i="1"/>
  <c r="T760" i="1"/>
  <c r="S759" i="1"/>
  <c r="T758" i="1"/>
  <c r="V758" i="1" s="1"/>
  <c r="T757" i="1"/>
  <c r="V757" i="1" s="1"/>
  <c r="S756" i="1"/>
  <c r="S749" i="1"/>
  <c r="S748" i="1" s="1"/>
  <c r="S746" i="1"/>
  <c r="S745" i="1" s="1"/>
  <c r="T742" i="1"/>
  <c r="S740" i="1"/>
  <c r="S739" i="1" s="1"/>
  <c r="T738" i="1"/>
  <c r="S737" i="1"/>
  <c r="T736" i="1"/>
  <c r="V736" i="1" s="1"/>
  <c r="T735" i="1"/>
  <c r="V735" i="1" s="1"/>
  <c r="S734" i="1"/>
  <c r="T731" i="1"/>
  <c r="V731" i="1" s="1"/>
  <c r="T730" i="1"/>
  <c r="V730" i="1" s="1"/>
  <c r="S729" i="1"/>
  <c r="T728" i="1"/>
  <c r="V728" i="1" s="1"/>
  <c r="T727" i="1"/>
  <c r="V727" i="1" s="1"/>
  <c r="S726" i="1"/>
  <c r="T725" i="1"/>
  <c r="V725" i="1" s="1"/>
  <c r="T724" i="1"/>
  <c r="V724" i="1" s="1"/>
  <c r="T723" i="1"/>
  <c r="V723" i="1" s="1"/>
  <c r="S722" i="1"/>
  <c r="T717" i="1"/>
  <c r="V717" i="1" s="1"/>
  <c r="T716" i="1"/>
  <c r="V716" i="1" s="1"/>
  <c r="T715" i="1"/>
  <c r="V715" i="1" s="1"/>
  <c r="T714" i="1"/>
  <c r="V714" i="1" s="1"/>
  <c r="S713" i="1"/>
  <c r="T712" i="1"/>
  <c r="S711" i="1"/>
  <c r="S705" i="1"/>
  <c r="S704" i="1" s="1"/>
  <c r="S703" i="1" s="1"/>
  <c r="S702" i="1" s="1"/>
  <c r="S696" i="1" s="1"/>
  <c r="T695" i="1"/>
  <c r="S694" i="1"/>
  <c r="S693" i="1" s="1"/>
  <c r="S692" i="1" s="1"/>
  <c r="T681" i="1"/>
  <c r="S680" i="1"/>
  <c r="T679" i="1"/>
  <c r="S678" i="1"/>
  <c r="T677" i="1"/>
  <c r="S676" i="1"/>
  <c r="T675" i="1"/>
  <c r="S674" i="1"/>
  <c r="T673" i="1"/>
  <c r="S672" i="1"/>
  <c r="T671" i="1"/>
  <c r="S670" i="1"/>
  <c r="S667" i="1"/>
  <c r="S666" i="1" s="1"/>
  <c r="T645" i="1"/>
  <c r="V645" i="1" s="1"/>
  <c r="T644" i="1"/>
  <c r="V644" i="1" s="1"/>
  <c r="T643" i="1"/>
  <c r="V643" i="1" s="1"/>
  <c r="S642" i="1"/>
  <c r="T641" i="1"/>
  <c r="S640" i="1"/>
  <c r="T638" i="1"/>
  <c r="V638" i="1" s="1"/>
  <c r="V637" i="1" s="1"/>
  <c r="V636" i="1" s="1"/>
  <c r="S637" i="1"/>
  <c r="S636" i="1" s="1"/>
  <c r="S633" i="1"/>
  <c r="S632" i="1" s="1"/>
  <c r="T631" i="1"/>
  <c r="S630" i="1"/>
  <c r="S628" i="1"/>
  <c r="S622" i="1"/>
  <c r="T621" i="1"/>
  <c r="S620" i="1"/>
  <c r="T614" i="1"/>
  <c r="S613" i="1"/>
  <c r="S612" i="1" s="1"/>
  <c r="S611" i="1" s="1"/>
  <c r="S610" i="1" s="1"/>
  <c r="S609" i="1" s="1"/>
  <c r="S608" i="1" s="1"/>
  <c r="T605" i="1"/>
  <c r="V605" i="1" s="1"/>
  <c r="V604" i="1" s="1"/>
  <c r="V603" i="1" s="1"/>
  <c r="V602" i="1" s="1"/>
  <c r="V601" i="1" s="1"/>
  <c r="V600" i="1" s="1"/>
  <c r="V599" i="1" s="1"/>
  <c r="S604" i="1"/>
  <c r="S603" i="1" s="1"/>
  <c r="S602" i="1" s="1"/>
  <c r="S601" i="1" s="1"/>
  <c r="S600" i="1" s="1"/>
  <c r="S599" i="1" s="1"/>
  <c r="S597" i="1"/>
  <c r="S596" i="1" s="1"/>
  <c r="S595" i="1" s="1"/>
  <c r="S594" i="1" s="1"/>
  <c r="S593" i="1" s="1"/>
  <c r="S592" i="1" s="1"/>
  <c r="T591" i="1"/>
  <c r="S590" i="1"/>
  <c r="S589" i="1" s="1"/>
  <c r="S588" i="1" s="1"/>
  <c r="S587" i="1" s="1"/>
  <c r="T586" i="1"/>
  <c r="S585" i="1"/>
  <c r="S584" i="1" s="1"/>
  <c r="S583" i="1" s="1"/>
  <c r="S581" i="1"/>
  <c r="S579" i="1"/>
  <c r="T578" i="1"/>
  <c r="S577" i="1"/>
  <c r="T575" i="1"/>
  <c r="S574" i="1"/>
  <c r="S573" i="1" s="1"/>
  <c r="T567" i="1"/>
  <c r="V567" i="1" s="1"/>
  <c r="S566" i="1"/>
  <c r="S565" i="1" s="1"/>
  <c r="S564" i="1" s="1"/>
  <c r="S563" i="1" s="1"/>
  <c r="S562" i="1" s="1"/>
  <c r="S557" i="1"/>
  <c r="S556" i="1" s="1"/>
  <c r="S555" i="1" s="1"/>
  <c r="S554" i="1" s="1"/>
  <c r="S553" i="1" s="1"/>
  <c r="S552" i="1" s="1"/>
  <c r="T551" i="1"/>
  <c r="S550" i="1"/>
  <c r="S549" i="1" s="1"/>
  <c r="S548" i="1" s="1"/>
  <c r="S547" i="1" s="1"/>
  <c r="S546" i="1" s="1"/>
  <c r="S545" i="1" s="1"/>
  <c r="T544" i="1"/>
  <c r="V544" i="1" s="1"/>
  <c r="T543" i="1"/>
  <c r="V543" i="1" s="1"/>
  <c r="S542" i="1"/>
  <c r="S541" i="1" s="1"/>
  <c r="S540" i="1" s="1"/>
  <c r="S539" i="1" s="1"/>
  <c r="S538" i="1" s="1"/>
  <c r="T536" i="1"/>
  <c r="V536" i="1" s="1"/>
  <c r="T535" i="1"/>
  <c r="V535" i="1" s="1"/>
  <c r="S534" i="1"/>
  <c r="S533" i="1" s="1"/>
  <c r="S532" i="1" s="1"/>
  <c r="S531" i="1" s="1"/>
  <c r="S530" i="1" s="1"/>
  <c r="S520" i="1"/>
  <c r="S519" i="1" s="1"/>
  <c r="S510" i="1" s="1"/>
  <c r="T505" i="1"/>
  <c r="S504" i="1"/>
  <c r="S503" i="1" s="1"/>
  <c r="S502" i="1" s="1"/>
  <c r="T501" i="1"/>
  <c r="S500" i="1"/>
  <c r="T499" i="1"/>
  <c r="S498" i="1"/>
  <c r="T494" i="1"/>
  <c r="S493" i="1"/>
  <c r="S492" i="1" s="1"/>
  <c r="S491" i="1" s="1"/>
  <c r="T490" i="1"/>
  <c r="S489" i="1"/>
  <c r="T488" i="1"/>
  <c r="S487" i="1"/>
  <c r="T483" i="1"/>
  <c r="S482" i="1"/>
  <c r="S481" i="1" s="1"/>
  <c r="S480" i="1" s="1"/>
  <c r="S475" i="1" s="1"/>
  <c r="T473" i="1"/>
  <c r="S472" i="1"/>
  <c r="T471" i="1"/>
  <c r="S470" i="1"/>
  <c r="S464" i="1"/>
  <c r="T463" i="1"/>
  <c r="S462" i="1"/>
  <c r="T458" i="1"/>
  <c r="S459" i="1"/>
  <c r="S458" i="1" s="1"/>
  <c r="S454" i="1"/>
  <c r="S453" i="1" s="1"/>
  <c r="S452" i="1" s="1"/>
  <c r="S451" i="1" s="1"/>
  <c r="T449" i="1"/>
  <c r="S448" i="1"/>
  <c r="S447" i="1" s="1"/>
  <c r="S446" i="1" s="1"/>
  <c r="S445" i="1" s="1"/>
  <c r="S444" i="1" s="1"/>
  <c r="T442" i="1"/>
  <c r="S441" i="1"/>
  <c r="S440" i="1" s="1"/>
  <c r="S439" i="1" s="1"/>
  <c r="S438" i="1" s="1"/>
  <c r="S437" i="1" s="1"/>
  <c r="S436" i="1" s="1"/>
  <c r="T435" i="1"/>
  <c r="S434" i="1"/>
  <c r="S433" i="1" s="1"/>
  <c r="S432" i="1" s="1"/>
  <c r="S431" i="1" s="1"/>
  <c r="S430" i="1" s="1"/>
  <c r="S428" i="1"/>
  <c r="S426" i="1"/>
  <c r="T423" i="1"/>
  <c r="S422" i="1"/>
  <c r="S421" i="1" s="1"/>
  <c r="S420" i="1" s="1"/>
  <c r="S417" i="1"/>
  <c r="S416" i="1" s="1"/>
  <c r="S415" i="1" s="1"/>
  <c r="S414" i="1" s="1"/>
  <c r="S412" i="1"/>
  <c r="S411" i="1" s="1"/>
  <c r="S410" i="1" s="1"/>
  <c r="S409" i="1" s="1"/>
  <c r="T396" i="1"/>
  <c r="S395" i="1"/>
  <c r="S394" i="1" s="1"/>
  <c r="S392" i="1"/>
  <c r="T391" i="1"/>
  <c r="S390" i="1"/>
  <c r="T384" i="1"/>
  <c r="S383" i="1"/>
  <c r="S382" i="1" s="1"/>
  <c r="S381" i="1" s="1"/>
  <c r="S380" i="1" s="1"/>
  <c r="T379" i="1"/>
  <c r="V379" i="1" s="1"/>
  <c r="V378" i="1" s="1"/>
  <c r="V377" i="1" s="1"/>
  <c r="V376" i="1" s="1"/>
  <c r="S378" i="1"/>
  <c r="S377" i="1" s="1"/>
  <c r="S376" i="1" s="1"/>
  <c r="T375" i="1"/>
  <c r="S374" i="1"/>
  <c r="S373" i="1" s="1"/>
  <c r="S372" i="1" s="1"/>
  <c r="T356" i="1"/>
  <c r="S355" i="1"/>
  <c r="S354" i="1" s="1"/>
  <c r="S353" i="1" s="1"/>
  <c r="T352" i="1"/>
  <c r="S351" i="1"/>
  <c r="T350" i="1"/>
  <c r="S349" i="1"/>
  <c r="T348" i="1"/>
  <c r="S347" i="1"/>
  <c r="T345" i="1"/>
  <c r="V345" i="1" s="1"/>
  <c r="V344" i="1" s="1"/>
  <c r="S344" i="1"/>
  <c r="T343" i="1"/>
  <c r="S342" i="1"/>
  <c r="T340" i="1"/>
  <c r="S339" i="1"/>
  <c r="T338" i="1"/>
  <c r="S337" i="1"/>
  <c r="S334" i="1"/>
  <c r="T332" i="1"/>
  <c r="S331" i="1"/>
  <c r="T330" i="1"/>
  <c r="S329" i="1"/>
  <c r="T327" i="1"/>
  <c r="S326" i="1"/>
  <c r="T325" i="1"/>
  <c r="S324" i="1"/>
  <c r="T320" i="1"/>
  <c r="S319" i="1"/>
  <c r="S318" i="1" s="1"/>
  <c r="S317" i="1" s="1"/>
  <c r="S316" i="1" s="1"/>
  <c r="S308" i="1"/>
  <c r="T305" i="1"/>
  <c r="S303" i="1"/>
  <c r="T302" i="1"/>
  <c r="S300" i="1"/>
  <c r="S294" i="1"/>
  <c r="S292" i="1"/>
  <c r="S289" i="1"/>
  <c r="T288" i="1"/>
  <c r="S287" i="1"/>
  <c r="T286" i="1"/>
  <c r="S285" i="1"/>
  <c r="T284" i="1"/>
  <c r="V284" i="1" s="1"/>
  <c r="S282" i="1"/>
  <c r="T281" i="1"/>
  <c r="S279" i="1"/>
  <c r="S275" i="1"/>
  <c r="S273" i="1"/>
  <c r="T262" i="1"/>
  <c r="S261" i="1"/>
  <c r="S260" i="1" s="1"/>
  <c r="T257" i="1"/>
  <c r="S256" i="1"/>
  <c r="S255" i="1" s="1"/>
  <c r="S254" i="1" s="1"/>
  <c r="S253" i="1" s="1"/>
  <c r="T251" i="1"/>
  <c r="S250" i="1"/>
  <c r="T249" i="1"/>
  <c r="S247" i="1"/>
  <c r="T242" i="1"/>
  <c r="S241" i="1"/>
  <c r="S240" i="1" s="1"/>
  <c r="T236" i="1"/>
  <c r="S235" i="1"/>
  <c r="S234" i="1" s="1"/>
  <c r="S233" i="1" s="1"/>
  <c r="S232" i="1" s="1"/>
  <c r="S231" i="1" s="1"/>
  <c r="T230" i="1"/>
  <c r="S229" i="1"/>
  <c r="S228" i="1" s="1"/>
  <c r="S227" i="1" s="1"/>
  <c r="T226" i="1"/>
  <c r="V226" i="1" s="1"/>
  <c r="T225" i="1"/>
  <c r="V225" i="1" s="1"/>
  <c r="S224" i="1"/>
  <c r="S223" i="1" s="1"/>
  <c r="S222" i="1" s="1"/>
  <c r="S218" i="1"/>
  <c r="S216" i="1"/>
  <c r="T212" i="1"/>
  <c r="S211" i="1"/>
  <c r="S210" i="1" s="1"/>
  <c r="T209" i="1"/>
  <c r="S208" i="1"/>
  <c r="S207" i="1" s="1"/>
  <c r="T204" i="1"/>
  <c r="S203" i="1"/>
  <c r="T202" i="1"/>
  <c r="S201" i="1"/>
  <c r="T192" i="1"/>
  <c r="S191" i="1"/>
  <c r="T190" i="1"/>
  <c r="S189" i="1"/>
  <c r="T188" i="1"/>
  <c r="S187" i="1"/>
  <c r="T182" i="1"/>
  <c r="V182" i="1" s="1"/>
  <c r="T181" i="1"/>
  <c r="V181" i="1" s="1"/>
  <c r="T180" i="1"/>
  <c r="V180" i="1" s="1"/>
  <c r="S179" i="1"/>
  <c r="S178" i="1" s="1"/>
  <c r="S177" i="1" s="1"/>
  <c r="T176" i="1"/>
  <c r="S175" i="1"/>
  <c r="T174" i="1"/>
  <c r="V174" i="1" s="1"/>
  <c r="T173" i="1"/>
  <c r="V173" i="1" s="1"/>
  <c r="S172" i="1"/>
  <c r="T167" i="1"/>
  <c r="V167" i="1" s="1"/>
  <c r="T166" i="1"/>
  <c r="V166" i="1" s="1"/>
  <c r="T165" i="1"/>
  <c r="V165" i="1" s="1"/>
  <c r="S164" i="1"/>
  <c r="S163" i="1" s="1"/>
  <c r="S162" i="1" s="1"/>
  <c r="T161" i="1"/>
  <c r="S160" i="1"/>
  <c r="S159" i="1" s="1"/>
  <c r="S158" i="1" s="1"/>
  <c r="T154" i="1"/>
  <c r="S153" i="1"/>
  <c r="T152" i="1"/>
  <c r="S151" i="1"/>
  <c r="T150" i="1"/>
  <c r="S149" i="1"/>
  <c r="T145" i="1"/>
  <c r="S144" i="1"/>
  <c r="T143" i="1"/>
  <c r="S142" i="1"/>
  <c r="T141" i="1"/>
  <c r="S140" i="1"/>
  <c r="T138" i="1"/>
  <c r="V138" i="1" s="1"/>
  <c r="T137" i="1"/>
  <c r="V137" i="1" s="1"/>
  <c r="S136" i="1"/>
  <c r="T135" i="1"/>
  <c r="S134" i="1"/>
  <c r="T133" i="1"/>
  <c r="S132" i="1"/>
  <c r="T131" i="1"/>
  <c r="S130" i="1"/>
  <c r="T129" i="1"/>
  <c r="S128" i="1"/>
  <c r="T125" i="1"/>
  <c r="V125" i="1" s="1"/>
  <c r="T124" i="1"/>
  <c r="V124" i="1" s="1"/>
  <c r="S123" i="1"/>
  <c r="S122" i="1" s="1"/>
  <c r="S121" i="1" s="1"/>
  <c r="T119" i="1"/>
  <c r="S118" i="1"/>
  <c r="S117" i="1" s="1"/>
  <c r="S116" i="1" s="1"/>
  <c r="T113" i="1"/>
  <c r="V113" i="1" s="1"/>
  <c r="T112" i="1"/>
  <c r="S111" i="1"/>
  <c r="T107" i="1"/>
  <c r="S106" i="1"/>
  <c r="S105" i="1" s="1"/>
  <c r="S104" i="1" s="1"/>
  <c r="S103" i="1" s="1"/>
  <c r="T101" i="1"/>
  <c r="S100" i="1"/>
  <c r="S99" i="1" s="1"/>
  <c r="S98" i="1" s="1"/>
  <c r="T97" i="1"/>
  <c r="S96" i="1"/>
  <c r="S95" i="1" s="1"/>
  <c r="S94" i="1" s="1"/>
  <c r="S93" i="1" s="1"/>
  <c r="S92" i="1" s="1"/>
  <c r="T91" i="1"/>
  <c r="S90" i="1"/>
  <c r="T89" i="1"/>
  <c r="V89" i="1" s="1"/>
  <c r="T88" i="1"/>
  <c r="V88" i="1" s="1"/>
  <c r="S87" i="1"/>
  <c r="T86" i="1"/>
  <c r="V86" i="1" s="1"/>
  <c r="T85" i="1"/>
  <c r="S84" i="1"/>
  <c r="T83" i="1"/>
  <c r="S82" i="1"/>
  <c r="T81" i="1"/>
  <c r="S80" i="1"/>
  <c r="T79" i="1"/>
  <c r="S78" i="1"/>
  <c r="T77" i="1"/>
  <c r="V77" i="1" s="1"/>
  <c r="T76" i="1"/>
  <c r="V76" i="1" s="1"/>
  <c r="T75" i="1"/>
  <c r="V75" i="1" s="1"/>
  <c r="S74" i="1"/>
  <c r="S69" i="1"/>
  <c r="T68" i="1"/>
  <c r="S67" i="1"/>
  <c r="T62" i="1"/>
  <c r="S61" i="1"/>
  <c r="S60" i="1" s="1"/>
  <c r="S59" i="1" s="1"/>
  <c r="T55" i="1"/>
  <c r="S54" i="1"/>
  <c r="S53" i="1" s="1"/>
  <c r="S52" i="1" s="1"/>
  <c r="S51" i="1" s="1"/>
  <c r="T50" i="1"/>
  <c r="S49" i="1"/>
  <c r="S48" i="1" s="1"/>
  <c r="S47" i="1" s="1"/>
  <c r="T46" i="1"/>
  <c r="S45" i="1"/>
  <c r="T44" i="1"/>
  <c r="V44" i="1" s="1"/>
  <c r="V43" i="1" s="1"/>
  <c r="S43" i="1"/>
  <c r="T42" i="1"/>
  <c r="S41" i="1"/>
  <c r="T40" i="1"/>
  <c r="V40" i="1" s="1"/>
  <c r="T39" i="1"/>
  <c r="V39" i="1" s="1"/>
  <c r="T38" i="1"/>
  <c r="V38" i="1" s="1"/>
  <c r="S37" i="1"/>
  <c r="T31" i="1"/>
  <c r="S30" i="1"/>
  <c r="S29" i="1" s="1"/>
  <c r="S28" i="1" s="1"/>
  <c r="S27" i="1" s="1"/>
  <c r="T26" i="1"/>
  <c r="S25" i="1"/>
  <c r="S24" i="1" s="1"/>
  <c r="S23" i="1" s="1"/>
  <c r="T22" i="1"/>
  <c r="S21" i="1"/>
  <c r="T20" i="1"/>
  <c r="V20" i="1" s="1"/>
  <c r="T19" i="1"/>
  <c r="V19" i="1" s="1"/>
  <c r="S18" i="1"/>
  <c r="T17" i="1"/>
  <c r="S16" i="1"/>
  <c r="O975" i="1"/>
  <c r="O973" i="1"/>
  <c r="O1033" i="1"/>
  <c r="N1032" i="1"/>
  <c r="N1031" i="1" s="1"/>
  <c r="N1030" i="1" s="1"/>
  <c r="O1029" i="1"/>
  <c r="N1028" i="1"/>
  <c r="N1027" i="1" s="1"/>
  <c r="N1026" i="1" s="1"/>
  <c r="O1022" i="1"/>
  <c r="N1021" i="1"/>
  <c r="N1019" i="1"/>
  <c r="O1017" i="1"/>
  <c r="Q1017" i="1" s="1"/>
  <c r="O1016" i="1"/>
  <c r="Q1016" i="1" s="1"/>
  <c r="O1015" i="1"/>
  <c r="Q1015" i="1" s="1"/>
  <c r="N1014" i="1"/>
  <c r="N1013" i="1" s="1"/>
  <c r="N1012" i="1" s="1"/>
  <c r="O1011" i="1"/>
  <c r="Q1011" i="1" s="1"/>
  <c r="O1010" i="1"/>
  <c r="Q1010" i="1" s="1"/>
  <c r="N1009" i="1"/>
  <c r="N1008" i="1" s="1"/>
  <c r="N1007" i="1" s="1"/>
  <c r="O1005" i="1"/>
  <c r="Q1005" i="1" s="1"/>
  <c r="O1004" i="1"/>
  <c r="Q1004" i="1" s="1"/>
  <c r="N1003" i="1"/>
  <c r="O998" i="1"/>
  <c r="N997" i="1"/>
  <c r="O995" i="1"/>
  <c r="Q995" i="1" s="1"/>
  <c r="O994" i="1"/>
  <c r="Q994" i="1" s="1"/>
  <c r="N993" i="1"/>
  <c r="O984" i="1"/>
  <c r="Q984" i="1" s="1"/>
  <c r="O983" i="1"/>
  <c r="Q983" i="1" s="1"/>
  <c r="N982" i="1"/>
  <c r="N981" i="1" s="1"/>
  <c r="N980" i="1" s="1"/>
  <c r="N979" i="1" s="1"/>
  <c r="N978" i="1" s="1"/>
  <c r="N974" i="1"/>
  <c r="N972" i="1"/>
  <c r="O967" i="1"/>
  <c r="N966" i="1"/>
  <c r="N965" i="1" s="1"/>
  <c r="N964" i="1" s="1"/>
  <c r="O963" i="1"/>
  <c r="Q963" i="1" s="1"/>
  <c r="O962" i="1"/>
  <c r="Q962" i="1" s="1"/>
  <c r="O961" i="1"/>
  <c r="Q961" i="1" s="1"/>
  <c r="O952" i="1"/>
  <c r="O951" i="1" s="1"/>
  <c r="O950" i="1" s="1"/>
  <c r="N946" i="1"/>
  <c r="N945" i="1" s="1"/>
  <c r="N944" i="1" s="1"/>
  <c r="N943" i="1" s="1"/>
  <c r="O940" i="1"/>
  <c r="N939" i="1"/>
  <c r="N938" i="1" s="1"/>
  <c r="N937" i="1" s="1"/>
  <c r="N936" i="1" s="1"/>
  <c r="N935" i="1" s="1"/>
  <c r="N934" i="1" s="1"/>
  <c r="O933" i="1"/>
  <c r="N932" i="1"/>
  <c r="N931" i="1" s="1"/>
  <c r="N930" i="1" s="1"/>
  <c r="N929" i="1" s="1"/>
  <c r="N928" i="1" s="1"/>
  <c r="N926" i="1"/>
  <c r="N925" i="1" s="1"/>
  <c r="N924" i="1" s="1"/>
  <c r="N923" i="1" s="1"/>
  <c r="N921" i="1"/>
  <c r="N920" i="1" s="1"/>
  <c r="N919" i="1" s="1"/>
  <c r="N918" i="1" s="1"/>
  <c r="N915" i="1"/>
  <c r="N914" i="1" s="1"/>
  <c r="N913" i="1" s="1"/>
  <c r="N912" i="1" s="1"/>
  <c r="N911" i="1" s="1"/>
  <c r="O909" i="1"/>
  <c r="N908" i="1"/>
  <c r="N907" i="1" s="1"/>
  <c r="N906" i="1" s="1"/>
  <c r="N905" i="1" s="1"/>
  <c r="N904" i="1" s="1"/>
  <c r="N903" i="1" s="1"/>
  <c r="O900" i="1"/>
  <c r="N899" i="1"/>
  <c r="O898" i="1"/>
  <c r="N897" i="1"/>
  <c r="O896" i="1"/>
  <c r="N895" i="1"/>
  <c r="O894" i="1"/>
  <c r="N893" i="1"/>
  <c r="N886" i="1"/>
  <c r="N885" i="1" s="1"/>
  <c r="N883" i="1"/>
  <c r="N882" i="1" s="1"/>
  <c r="N880" i="1"/>
  <c r="N877" i="1" s="1"/>
  <c r="O874" i="1"/>
  <c r="N873" i="1"/>
  <c r="O872" i="1"/>
  <c r="Q872" i="1" s="1"/>
  <c r="O871" i="1"/>
  <c r="Q871" i="1" s="1"/>
  <c r="O870" i="1"/>
  <c r="Q870" i="1" s="1"/>
  <c r="N869" i="1"/>
  <c r="O866" i="1"/>
  <c r="N865" i="1"/>
  <c r="O864" i="1"/>
  <c r="N863" i="1"/>
  <c r="O849" i="1"/>
  <c r="N848" i="1"/>
  <c r="O847" i="1"/>
  <c r="N846" i="1"/>
  <c r="O845" i="1"/>
  <c r="N844" i="1"/>
  <c r="O843" i="1"/>
  <c r="N842" i="1"/>
  <c r="O841" i="1"/>
  <c r="N840" i="1"/>
  <c r="O837" i="1"/>
  <c r="N836" i="1"/>
  <c r="O835" i="1"/>
  <c r="N834" i="1"/>
  <c r="O815" i="1"/>
  <c r="N814" i="1"/>
  <c r="N813" i="1" s="1"/>
  <c r="N812" i="1" s="1"/>
  <c r="O811" i="1"/>
  <c r="N810" i="1"/>
  <c r="N809" i="1" s="1"/>
  <c r="N808" i="1" s="1"/>
  <c r="O805" i="1"/>
  <c r="N804" i="1"/>
  <c r="N803" i="1" s="1"/>
  <c r="N802" i="1" s="1"/>
  <c r="N801" i="1" s="1"/>
  <c r="N800" i="1" s="1"/>
  <c r="O798" i="1"/>
  <c r="Q798" i="1" s="1"/>
  <c r="O797" i="1"/>
  <c r="Q797" i="1" s="1"/>
  <c r="O796" i="1"/>
  <c r="Q796" i="1" s="1"/>
  <c r="N795" i="1"/>
  <c r="N794" i="1" s="1"/>
  <c r="N793" i="1" s="1"/>
  <c r="N792" i="1" s="1"/>
  <c r="N791" i="1" s="1"/>
  <c r="N790" i="1" s="1"/>
  <c r="O789" i="1"/>
  <c r="N788" i="1"/>
  <c r="N787" i="1" s="1"/>
  <c r="N786" i="1" s="1"/>
  <c r="N785" i="1" s="1"/>
  <c r="N784" i="1" s="1"/>
  <c r="N783" i="1" s="1"/>
  <c r="O773" i="1"/>
  <c r="N772" i="1"/>
  <c r="N771" i="1" s="1"/>
  <c r="N770" i="1" s="1"/>
  <c r="N769" i="1" s="1"/>
  <c r="N768" i="1" s="1"/>
  <c r="O767" i="1"/>
  <c r="N766" i="1"/>
  <c r="O765" i="1"/>
  <c r="N764" i="1"/>
  <c r="O760" i="1"/>
  <c r="N759" i="1"/>
  <c r="O758" i="1"/>
  <c r="Q758" i="1" s="1"/>
  <c r="O757" i="1"/>
  <c r="Q757" i="1" s="1"/>
  <c r="N756" i="1"/>
  <c r="N749" i="1"/>
  <c r="N748" i="1" s="1"/>
  <c r="N746" i="1"/>
  <c r="N745" i="1" s="1"/>
  <c r="O742" i="1"/>
  <c r="N740" i="1"/>
  <c r="N739" i="1" s="1"/>
  <c r="O738" i="1"/>
  <c r="N737" i="1"/>
  <c r="O736" i="1"/>
  <c r="Q736" i="1" s="1"/>
  <c r="O735" i="1"/>
  <c r="Q735" i="1" s="1"/>
  <c r="N734" i="1"/>
  <c r="O731" i="1"/>
  <c r="Q731" i="1" s="1"/>
  <c r="O730" i="1"/>
  <c r="Q730" i="1" s="1"/>
  <c r="N729" i="1"/>
  <c r="O728" i="1"/>
  <c r="Q728" i="1" s="1"/>
  <c r="O727" i="1"/>
  <c r="Q727" i="1" s="1"/>
  <c r="N726" i="1"/>
  <c r="O725" i="1"/>
  <c r="Q725" i="1" s="1"/>
  <c r="O724" i="1"/>
  <c r="Q724" i="1" s="1"/>
  <c r="O723" i="1"/>
  <c r="Q723" i="1" s="1"/>
  <c r="N722" i="1"/>
  <c r="O717" i="1"/>
  <c r="Q717" i="1" s="1"/>
  <c r="O716" i="1"/>
  <c r="Q716" i="1" s="1"/>
  <c r="O715" i="1"/>
  <c r="Q715" i="1" s="1"/>
  <c r="O714" i="1"/>
  <c r="Q714" i="1" s="1"/>
  <c r="N713" i="1"/>
  <c r="O712" i="1"/>
  <c r="N711" i="1"/>
  <c r="N705" i="1"/>
  <c r="N704" i="1" s="1"/>
  <c r="N703" i="1" s="1"/>
  <c r="N702" i="1" s="1"/>
  <c r="N696" i="1" s="1"/>
  <c r="O695" i="1"/>
  <c r="N694" i="1"/>
  <c r="N693" i="1" s="1"/>
  <c r="N692" i="1" s="1"/>
  <c r="O681" i="1"/>
  <c r="N680" i="1"/>
  <c r="O679" i="1"/>
  <c r="N678" i="1"/>
  <c r="O677" i="1"/>
  <c r="N676" i="1"/>
  <c r="O675" i="1"/>
  <c r="N674" i="1"/>
  <c r="O673" i="1"/>
  <c r="N672" i="1"/>
  <c r="O671" i="1"/>
  <c r="N670" i="1"/>
  <c r="N667" i="1"/>
  <c r="N666" i="1" s="1"/>
  <c r="O645" i="1"/>
  <c r="Q645" i="1" s="1"/>
  <c r="O644" i="1"/>
  <c r="Q644" i="1" s="1"/>
  <c r="O643" i="1"/>
  <c r="Q643" i="1" s="1"/>
  <c r="N642" i="1"/>
  <c r="O641" i="1"/>
  <c r="N640" i="1"/>
  <c r="O638" i="1"/>
  <c r="N637" i="1"/>
  <c r="N636" i="1" s="1"/>
  <c r="N633" i="1"/>
  <c r="N632" i="1" s="1"/>
  <c r="O631" i="1"/>
  <c r="N630" i="1"/>
  <c r="N628" i="1"/>
  <c r="N622" i="1"/>
  <c r="O621" i="1"/>
  <c r="N620" i="1"/>
  <c r="O614" i="1"/>
  <c r="N613" i="1"/>
  <c r="N612" i="1" s="1"/>
  <c r="N611" i="1" s="1"/>
  <c r="N610" i="1" s="1"/>
  <c r="N609" i="1" s="1"/>
  <c r="N608" i="1" s="1"/>
  <c r="O605" i="1"/>
  <c r="N604" i="1"/>
  <c r="N603" i="1" s="1"/>
  <c r="N602" i="1" s="1"/>
  <c r="N601" i="1" s="1"/>
  <c r="N600" i="1" s="1"/>
  <c r="N599" i="1" s="1"/>
  <c r="N597" i="1"/>
  <c r="N596" i="1" s="1"/>
  <c r="N595" i="1" s="1"/>
  <c r="N594" i="1" s="1"/>
  <c r="N593" i="1" s="1"/>
  <c r="N592" i="1" s="1"/>
  <c r="O591" i="1"/>
  <c r="N590" i="1"/>
  <c r="N589" i="1" s="1"/>
  <c r="N588" i="1" s="1"/>
  <c r="N587" i="1" s="1"/>
  <c r="O586" i="1"/>
  <c r="N585" i="1"/>
  <c r="N584" i="1" s="1"/>
  <c r="N583" i="1" s="1"/>
  <c r="N581" i="1"/>
  <c r="N579" i="1"/>
  <c r="O578" i="1"/>
  <c r="N577" i="1"/>
  <c r="O575" i="1"/>
  <c r="N574" i="1"/>
  <c r="N573" i="1" s="1"/>
  <c r="O567" i="1"/>
  <c r="Q567" i="1" s="1"/>
  <c r="N566" i="1"/>
  <c r="N565" i="1" s="1"/>
  <c r="N564" i="1" s="1"/>
  <c r="N563" i="1" s="1"/>
  <c r="N562" i="1" s="1"/>
  <c r="N557" i="1"/>
  <c r="N556" i="1" s="1"/>
  <c r="N555" i="1" s="1"/>
  <c r="N554" i="1" s="1"/>
  <c r="N553" i="1" s="1"/>
  <c r="N552" i="1" s="1"/>
  <c r="O551" i="1"/>
  <c r="N550" i="1"/>
  <c r="N549" i="1" s="1"/>
  <c r="N548" i="1" s="1"/>
  <c r="N547" i="1" s="1"/>
  <c r="N546" i="1" s="1"/>
  <c r="N545" i="1" s="1"/>
  <c r="O544" i="1"/>
  <c r="Q544" i="1" s="1"/>
  <c r="O543" i="1"/>
  <c r="Q543" i="1" s="1"/>
  <c r="N542" i="1"/>
  <c r="N541" i="1" s="1"/>
  <c r="N540" i="1" s="1"/>
  <c r="N539" i="1" s="1"/>
  <c r="N538" i="1" s="1"/>
  <c r="O536" i="1"/>
  <c r="Q536" i="1" s="1"/>
  <c r="O535" i="1"/>
  <c r="Q535" i="1" s="1"/>
  <c r="N534" i="1"/>
  <c r="N533" i="1" s="1"/>
  <c r="N532" i="1" s="1"/>
  <c r="N531" i="1" s="1"/>
  <c r="N530" i="1" s="1"/>
  <c r="N520" i="1"/>
  <c r="N519" i="1" s="1"/>
  <c r="N510" i="1" s="1"/>
  <c r="O505" i="1"/>
  <c r="N504" i="1"/>
  <c r="N503" i="1" s="1"/>
  <c r="N502" i="1" s="1"/>
  <c r="O501" i="1"/>
  <c r="N500" i="1"/>
  <c r="O499" i="1"/>
  <c r="N498" i="1"/>
  <c r="O494" i="1"/>
  <c r="N493" i="1"/>
  <c r="N492" i="1" s="1"/>
  <c r="N491" i="1" s="1"/>
  <c r="O490" i="1"/>
  <c r="N489" i="1"/>
  <c r="O488" i="1"/>
  <c r="N487" i="1"/>
  <c r="O483" i="1"/>
  <c r="N482" i="1"/>
  <c r="N481" i="1" s="1"/>
  <c r="N480" i="1" s="1"/>
  <c r="N475" i="1" s="1"/>
  <c r="O473" i="1"/>
  <c r="N472" i="1"/>
  <c r="O471" i="1"/>
  <c r="N470" i="1"/>
  <c r="N464" i="1"/>
  <c r="O463" i="1"/>
  <c r="N462" i="1"/>
  <c r="O460" i="1"/>
  <c r="Q460" i="1" s="1"/>
  <c r="Q459" i="1" s="1"/>
  <c r="Q458" i="1" s="1"/>
  <c r="N459" i="1"/>
  <c r="N458" i="1" s="1"/>
  <c r="O455" i="1"/>
  <c r="N454" i="1"/>
  <c r="N453" i="1" s="1"/>
  <c r="N452" i="1" s="1"/>
  <c r="N451" i="1" s="1"/>
  <c r="O449" i="1"/>
  <c r="N448" i="1"/>
  <c r="N447" i="1" s="1"/>
  <c r="N446" i="1" s="1"/>
  <c r="N445" i="1" s="1"/>
  <c r="N444" i="1" s="1"/>
  <c r="O442" i="1"/>
  <c r="N441" i="1"/>
  <c r="N440" i="1" s="1"/>
  <c r="N439" i="1" s="1"/>
  <c r="N438" i="1" s="1"/>
  <c r="N437" i="1" s="1"/>
  <c r="N436" i="1" s="1"/>
  <c r="O435" i="1"/>
  <c r="N434" i="1"/>
  <c r="N433" i="1" s="1"/>
  <c r="N432" i="1" s="1"/>
  <c r="N431" i="1" s="1"/>
  <c r="N430" i="1" s="1"/>
  <c r="N428" i="1"/>
  <c r="N426" i="1"/>
  <c r="O423" i="1"/>
  <c r="N422" i="1"/>
  <c r="N421" i="1" s="1"/>
  <c r="N420" i="1" s="1"/>
  <c r="N417" i="1"/>
  <c r="N416" i="1" s="1"/>
  <c r="N415" i="1" s="1"/>
  <c r="N414" i="1" s="1"/>
  <c r="N412" i="1"/>
  <c r="N411" i="1" s="1"/>
  <c r="N410" i="1" s="1"/>
  <c r="N409" i="1" s="1"/>
  <c r="O396" i="1"/>
  <c r="N395" i="1"/>
  <c r="N394" i="1" s="1"/>
  <c r="N392" i="1"/>
  <c r="O391" i="1"/>
  <c r="N390" i="1"/>
  <c r="O384" i="1"/>
  <c r="N383" i="1"/>
  <c r="N382" i="1" s="1"/>
  <c r="N381" i="1" s="1"/>
  <c r="N380" i="1" s="1"/>
  <c r="O379" i="1"/>
  <c r="N378" i="1"/>
  <c r="N377" i="1" s="1"/>
  <c r="N376" i="1" s="1"/>
  <c r="O375" i="1"/>
  <c r="N374" i="1"/>
  <c r="N373" i="1" s="1"/>
  <c r="N372" i="1" s="1"/>
  <c r="O356" i="1"/>
  <c r="N355" i="1"/>
  <c r="N354" i="1" s="1"/>
  <c r="N353" i="1" s="1"/>
  <c r="O352" i="1"/>
  <c r="N351" i="1"/>
  <c r="O350" i="1"/>
  <c r="N349" i="1"/>
  <c r="O348" i="1"/>
  <c r="N347" i="1"/>
  <c r="O345" i="1"/>
  <c r="N344" i="1"/>
  <c r="O343" i="1"/>
  <c r="N342" i="1"/>
  <c r="O340" i="1"/>
  <c r="N339" i="1"/>
  <c r="O338" i="1"/>
  <c r="N337" i="1"/>
  <c r="N334" i="1"/>
  <c r="O332" i="1"/>
  <c r="N331" i="1"/>
  <c r="O330" i="1"/>
  <c r="N329" i="1"/>
  <c r="O327" i="1"/>
  <c r="N326" i="1"/>
  <c r="O325" i="1"/>
  <c r="N324" i="1"/>
  <c r="O320" i="1"/>
  <c r="N319" i="1"/>
  <c r="N318" i="1" s="1"/>
  <c r="N317" i="1" s="1"/>
  <c r="N316" i="1" s="1"/>
  <c r="N308" i="1"/>
  <c r="O305" i="1"/>
  <c r="Q305" i="1" s="1"/>
  <c r="Q303" i="1" s="1"/>
  <c r="N303" i="1"/>
  <c r="O302" i="1"/>
  <c r="N300" i="1"/>
  <c r="O295" i="1"/>
  <c r="N294" i="1"/>
  <c r="O293" i="1"/>
  <c r="N292" i="1"/>
  <c r="N289" i="1"/>
  <c r="O288" i="1"/>
  <c r="N287" i="1"/>
  <c r="O286" i="1"/>
  <c r="N285" i="1"/>
  <c r="O284" i="1"/>
  <c r="Q284" i="1" s="1"/>
  <c r="N282" i="1"/>
  <c r="O281" i="1"/>
  <c r="N279" i="1"/>
  <c r="N275" i="1"/>
  <c r="N273" i="1"/>
  <c r="O262" i="1"/>
  <c r="N261" i="1"/>
  <c r="N260" i="1" s="1"/>
  <c r="O257" i="1"/>
  <c r="N256" i="1"/>
  <c r="N255" i="1" s="1"/>
  <c r="N254" i="1" s="1"/>
  <c r="N253" i="1" s="1"/>
  <c r="O251" i="1"/>
  <c r="N250" i="1"/>
  <c r="O249" i="1"/>
  <c r="N247" i="1"/>
  <c r="O242" i="1"/>
  <c r="N241" i="1"/>
  <c r="N240" i="1" s="1"/>
  <c r="O236" i="1"/>
  <c r="N235" i="1"/>
  <c r="N234" i="1" s="1"/>
  <c r="N233" i="1" s="1"/>
  <c r="N232" i="1" s="1"/>
  <c r="N231" i="1" s="1"/>
  <c r="O230" i="1"/>
  <c r="N229" i="1"/>
  <c r="N228" i="1" s="1"/>
  <c r="N227" i="1" s="1"/>
  <c r="O226" i="1"/>
  <c r="Q226" i="1" s="1"/>
  <c r="O225" i="1"/>
  <c r="Q225" i="1" s="1"/>
  <c r="N224" i="1"/>
  <c r="N223" i="1" s="1"/>
  <c r="N222" i="1" s="1"/>
  <c r="O219" i="1"/>
  <c r="N218" i="1"/>
  <c r="O217" i="1"/>
  <c r="N216" i="1"/>
  <c r="O211" i="1"/>
  <c r="O210" i="1" s="1"/>
  <c r="N211" i="1"/>
  <c r="N210" i="1" s="1"/>
  <c r="O209" i="1"/>
  <c r="N208" i="1"/>
  <c r="N207" i="1" s="1"/>
  <c r="O204" i="1"/>
  <c r="N203" i="1"/>
  <c r="O202" i="1"/>
  <c r="N201" i="1"/>
  <c r="O192" i="1"/>
  <c r="N191" i="1"/>
  <c r="O190" i="1"/>
  <c r="N189" i="1"/>
  <c r="O188" i="1"/>
  <c r="N187" i="1"/>
  <c r="O182" i="1"/>
  <c r="Q182" i="1" s="1"/>
  <c r="O181" i="1"/>
  <c r="Q181" i="1" s="1"/>
  <c r="O180" i="1"/>
  <c r="Q180" i="1" s="1"/>
  <c r="N179" i="1"/>
  <c r="N178" i="1" s="1"/>
  <c r="N177" i="1" s="1"/>
  <c r="O176" i="1"/>
  <c r="N175" i="1"/>
  <c r="O174" i="1"/>
  <c r="Q174" i="1" s="1"/>
  <c r="O173" i="1"/>
  <c r="Q173" i="1" s="1"/>
  <c r="N172" i="1"/>
  <c r="O167" i="1"/>
  <c r="Q167" i="1" s="1"/>
  <c r="O166" i="1"/>
  <c r="Q166" i="1" s="1"/>
  <c r="O165" i="1"/>
  <c r="Q165" i="1" s="1"/>
  <c r="N164" i="1"/>
  <c r="N163" i="1" s="1"/>
  <c r="N162" i="1" s="1"/>
  <c r="O161" i="1"/>
  <c r="N160" i="1"/>
  <c r="N159" i="1" s="1"/>
  <c r="N158" i="1" s="1"/>
  <c r="O154" i="1"/>
  <c r="N153" i="1"/>
  <c r="O152" i="1"/>
  <c r="N151" i="1"/>
  <c r="O150" i="1"/>
  <c r="N149" i="1"/>
  <c r="O145" i="1"/>
  <c r="N144" i="1"/>
  <c r="O143" i="1"/>
  <c r="N142" i="1"/>
  <c r="O141" i="1"/>
  <c r="N140" i="1"/>
  <c r="O138" i="1"/>
  <c r="Q138" i="1" s="1"/>
  <c r="O137" i="1"/>
  <c r="Q137" i="1" s="1"/>
  <c r="N136" i="1"/>
  <c r="O135" i="1"/>
  <c r="N134" i="1"/>
  <c r="O133" i="1"/>
  <c r="N132" i="1"/>
  <c r="O131" i="1"/>
  <c r="N130" i="1"/>
  <c r="O129" i="1"/>
  <c r="Q129" i="1" s="1"/>
  <c r="Q128" i="1" s="1"/>
  <c r="N128" i="1"/>
  <c r="O125" i="1"/>
  <c r="Q125" i="1" s="1"/>
  <c r="O124" i="1"/>
  <c r="Q124" i="1" s="1"/>
  <c r="N123" i="1"/>
  <c r="N122" i="1" s="1"/>
  <c r="N121" i="1" s="1"/>
  <c r="O119" i="1"/>
  <c r="N118" i="1"/>
  <c r="N117" i="1" s="1"/>
  <c r="N116" i="1" s="1"/>
  <c r="O113" i="1"/>
  <c r="Q113" i="1" s="1"/>
  <c r="O112" i="1"/>
  <c r="Q112" i="1" s="1"/>
  <c r="N111" i="1"/>
  <c r="O107" i="1"/>
  <c r="N106" i="1"/>
  <c r="N105" i="1" s="1"/>
  <c r="N104" i="1" s="1"/>
  <c r="N103" i="1" s="1"/>
  <c r="O101" i="1"/>
  <c r="N100" i="1"/>
  <c r="N99" i="1" s="1"/>
  <c r="N98" i="1" s="1"/>
  <c r="O97" i="1"/>
  <c r="N96" i="1"/>
  <c r="N95" i="1" s="1"/>
  <c r="N94" i="1" s="1"/>
  <c r="N93" i="1" s="1"/>
  <c r="N92" i="1" s="1"/>
  <c r="O91" i="1"/>
  <c r="N90" i="1"/>
  <c r="O89" i="1"/>
  <c r="Q89" i="1" s="1"/>
  <c r="O88" i="1"/>
  <c r="Q88" i="1" s="1"/>
  <c r="N87" i="1"/>
  <c r="O86" i="1"/>
  <c r="Q86" i="1" s="1"/>
  <c r="O85" i="1"/>
  <c r="Q85" i="1" s="1"/>
  <c r="N84" i="1"/>
  <c r="O83" i="1"/>
  <c r="N82" i="1"/>
  <c r="O81" i="1"/>
  <c r="N80" i="1"/>
  <c r="O79" i="1"/>
  <c r="N78" i="1"/>
  <c r="O77" i="1"/>
  <c r="Q77" i="1" s="1"/>
  <c r="O76" i="1"/>
  <c r="Q76" i="1" s="1"/>
  <c r="O75" i="1"/>
  <c r="Q75" i="1" s="1"/>
  <c r="N74" i="1"/>
  <c r="O70" i="1"/>
  <c r="N69" i="1"/>
  <c r="O68" i="1"/>
  <c r="N67" i="1"/>
  <c r="O62" i="1"/>
  <c r="N61" i="1"/>
  <c r="N60" i="1" s="1"/>
  <c r="N59" i="1" s="1"/>
  <c r="O55" i="1"/>
  <c r="N54" i="1"/>
  <c r="N53" i="1" s="1"/>
  <c r="N52" i="1" s="1"/>
  <c r="N51" i="1" s="1"/>
  <c r="O50" i="1"/>
  <c r="N49" i="1"/>
  <c r="N48" i="1" s="1"/>
  <c r="N47" i="1" s="1"/>
  <c r="O46" i="1"/>
  <c r="N45" i="1"/>
  <c r="O44" i="1"/>
  <c r="N43" i="1"/>
  <c r="O42" i="1"/>
  <c r="N41" i="1"/>
  <c r="O40" i="1"/>
  <c r="Q40" i="1" s="1"/>
  <c r="O39" i="1"/>
  <c r="Q39" i="1" s="1"/>
  <c r="O38" i="1"/>
  <c r="Q38" i="1" s="1"/>
  <c r="N37" i="1"/>
  <c r="O31" i="1"/>
  <c r="N30" i="1"/>
  <c r="N29" i="1" s="1"/>
  <c r="N28" i="1" s="1"/>
  <c r="N27" i="1" s="1"/>
  <c r="O26" i="1"/>
  <c r="N25" i="1"/>
  <c r="N24" i="1" s="1"/>
  <c r="N23" i="1" s="1"/>
  <c r="O22" i="1"/>
  <c r="N21" i="1"/>
  <c r="O20" i="1"/>
  <c r="Q20" i="1" s="1"/>
  <c r="O19" i="1"/>
  <c r="Q19" i="1" s="1"/>
  <c r="N18" i="1"/>
  <c r="O17" i="1"/>
  <c r="N16" i="1"/>
  <c r="H1033" i="1"/>
  <c r="H1029" i="1"/>
  <c r="H1022" i="1"/>
  <c r="H1020" i="1"/>
  <c r="H1017" i="1"/>
  <c r="L1017" i="1" s="1"/>
  <c r="H1016" i="1"/>
  <c r="L1016" i="1" s="1"/>
  <c r="H1015" i="1"/>
  <c r="L1015" i="1" s="1"/>
  <c r="H1011" i="1"/>
  <c r="L1011" i="1" s="1"/>
  <c r="H1010" i="1"/>
  <c r="L1010" i="1" s="1"/>
  <c r="H1005" i="1"/>
  <c r="L1005" i="1" s="1"/>
  <c r="H1004" i="1"/>
  <c r="L1004" i="1" s="1"/>
  <c r="H998" i="1"/>
  <c r="H996" i="1"/>
  <c r="L996" i="1" s="1"/>
  <c r="H995" i="1"/>
  <c r="L995" i="1" s="1"/>
  <c r="H994" i="1"/>
  <c r="L994" i="1" s="1"/>
  <c r="H985" i="1"/>
  <c r="L985" i="1" s="1"/>
  <c r="H984" i="1"/>
  <c r="L984" i="1" s="1"/>
  <c r="H983" i="1"/>
  <c r="L983" i="1" s="1"/>
  <c r="H967" i="1"/>
  <c r="H963" i="1"/>
  <c r="L963" i="1" s="1"/>
  <c r="H962" i="1"/>
  <c r="L962" i="1" s="1"/>
  <c r="H961" i="1"/>
  <c r="L961" i="1" s="1"/>
  <c r="H952" i="1"/>
  <c r="H947" i="1"/>
  <c r="H940" i="1"/>
  <c r="H933" i="1"/>
  <c r="H927" i="1"/>
  <c r="H922" i="1"/>
  <c r="H909" i="1"/>
  <c r="H900" i="1"/>
  <c r="L900" i="1" s="1"/>
  <c r="L899" i="1" s="1"/>
  <c r="H898" i="1"/>
  <c r="H896" i="1"/>
  <c r="H894" i="1"/>
  <c r="H887" i="1"/>
  <c r="H884" i="1"/>
  <c r="H881" i="1"/>
  <c r="H874" i="1"/>
  <c r="H872" i="1"/>
  <c r="L872" i="1" s="1"/>
  <c r="H871" i="1"/>
  <c r="L871" i="1" s="1"/>
  <c r="H870" i="1"/>
  <c r="L870" i="1" s="1"/>
  <c r="H866" i="1"/>
  <c r="H864" i="1"/>
  <c r="H849" i="1"/>
  <c r="H847" i="1"/>
  <c r="H845" i="1"/>
  <c r="H843" i="1"/>
  <c r="L843" i="1" s="1"/>
  <c r="L842" i="1" s="1"/>
  <c r="H841" i="1"/>
  <c r="H837" i="1"/>
  <c r="H835" i="1"/>
  <c r="H815" i="1"/>
  <c r="H811" i="1"/>
  <c r="H805" i="1"/>
  <c r="H798" i="1"/>
  <c r="L798" i="1" s="1"/>
  <c r="H797" i="1"/>
  <c r="L797" i="1" s="1"/>
  <c r="H796" i="1"/>
  <c r="L796" i="1" s="1"/>
  <c r="H789" i="1"/>
  <c r="H773" i="1"/>
  <c r="H767" i="1"/>
  <c r="H765" i="1"/>
  <c r="H760" i="1"/>
  <c r="H758" i="1"/>
  <c r="L758" i="1" s="1"/>
  <c r="H757" i="1"/>
  <c r="L757" i="1" s="1"/>
  <c r="H750" i="1"/>
  <c r="H747" i="1"/>
  <c r="H742" i="1"/>
  <c r="H738" i="1"/>
  <c r="L738" i="1" s="1"/>
  <c r="L737" i="1" s="1"/>
  <c r="H736" i="1"/>
  <c r="L736" i="1" s="1"/>
  <c r="H735" i="1"/>
  <c r="L735" i="1" s="1"/>
  <c r="H731" i="1"/>
  <c r="L731" i="1" s="1"/>
  <c r="H730" i="1"/>
  <c r="L730" i="1" s="1"/>
  <c r="H728" i="1"/>
  <c r="L728" i="1" s="1"/>
  <c r="H727" i="1"/>
  <c r="L727" i="1" s="1"/>
  <c r="H725" i="1"/>
  <c r="L725" i="1" s="1"/>
  <c r="H724" i="1"/>
  <c r="L724" i="1" s="1"/>
  <c r="H723" i="1"/>
  <c r="L723" i="1" s="1"/>
  <c r="H717" i="1"/>
  <c r="L717" i="1" s="1"/>
  <c r="H716" i="1"/>
  <c r="L716" i="1" s="1"/>
  <c r="H715" i="1"/>
  <c r="L715" i="1" s="1"/>
  <c r="H714" i="1"/>
  <c r="L714" i="1" s="1"/>
  <c r="H712" i="1"/>
  <c r="H706" i="1"/>
  <c r="H695" i="1"/>
  <c r="H681" i="1"/>
  <c r="H679" i="1"/>
  <c r="H677" i="1"/>
  <c r="H675" i="1"/>
  <c r="H673" i="1"/>
  <c r="H671" i="1"/>
  <c r="H645" i="1"/>
  <c r="L645" i="1" s="1"/>
  <c r="H644" i="1"/>
  <c r="L644" i="1" s="1"/>
  <c r="H643" i="1"/>
  <c r="L643" i="1" s="1"/>
  <c r="H641" i="1"/>
  <c r="H638" i="1"/>
  <c r="H634" i="1"/>
  <c r="L634" i="1" s="1"/>
  <c r="L633" i="1" s="1"/>
  <c r="L632" i="1" s="1"/>
  <c r="H631" i="1"/>
  <c r="H629" i="1"/>
  <c r="H623" i="1"/>
  <c r="H621" i="1"/>
  <c r="H614" i="1"/>
  <c r="H605" i="1"/>
  <c r="H598" i="1"/>
  <c r="L598" i="1" s="1"/>
  <c r="L597" i="1" s="1"/>
  <c r="L596" i="1" s="1"/>
  <c r="L595" i="1" s="1"/>
  <c r="L594" i="1" s="1"/>
  <c r="L593" i="1" s="1"/>
  <c r="L592" i="1" s="1"/>
  <c r="H591" i="1"/>
  <c r="H586" i="1"/>
  <c r="H582" i="1"/>
  <c r="H580" i="1"/>
  <c r="H578" i="1"/>
  <c r="H575" i="1"/>
  <c r="G577" i="1"/>
  <c r="H569" i="1"/>
  <c r="L569" i="1" s="1"/>
  <c r="H568" i="1"/>
  <c r="L568" i="1" s="1"/>
  <c r="H567" i="1"/>
  <c r="L567" i="1" s="1"/>
  <c r="H558" i="1"/>
  <c r="H551" i="1"/>
  <c r="H544" i="1"/>
  <c r="L544" i="1" s="1"/>
  <c r="H543" i="1"/>
  <c r="L543" i="1" s="1"/>
  <c r="H537" i="1"/>
  <c r="L537" i="1" s="1"/>
  <c r="H536" i="1"/>
  <c r="L536" i="1" s="1"/>
  <c r="H535" i="1"/>
  <c r="L535" i="1" s="1"/>
  <c r="H522" i="1"/>
  <c r="H505" i="1"/>
  <c r="H501" i="1"/>
  <c r="H499" i="1"/>
  <c r="H494" i="1"/>
  <c r="H490" i="1"/>
  <c r="H488" i="1"/>
  <c r="H483" i="1"/>
  <c r="L483" i="1" s="1"/>
  <c r="L482" i="1" s="1"/>
  <c r="L481" i="1" s="1"/>
  <c r="L480" i="1" s="1"/>
  <c r="L475" i="1" s="1"/>
  <c r="H473" i="1"/>
  <c r="H471" i="1"/>
  <c r="H465" i="1"/>
  <c r="H463" i="1"/>
  <c r="H460" i="1"/>
  <c r="H455" i="1"/>
  <c r="H449" i="1"/>
  <c r="H442" i="1"/>
  <c r="L442" i="1" s="1"/>
  <c r="L441" i="1" s="1"/>
  <c r="L440" i="1" s="1"/>
  <c r="L439" i="1" s="1"/>
  <c r="L438" i="1" s="1"/>
  <c r="L437" i="1" s="1"/>
  <c r="L436" i="1" s="1"/>
  <c r="H435" i="1"/>
  <c r="H429" i="1"/>
  <c r="H427" i="1"/>
  <c r="H423" i="1"/>
  <c r="H418" i="1"/>
  <c r="H413" i="1"/>
  <c r="H396" i="1"/>
  <c r="H393" i="1"/>
  <c r="H391" i="1"/>
  <c r="H384" i="1"/>
  <c r="H379" i="1"/>
  <c r="H375" i="1"/>
  <c r="H356" i="1"/>
  <c r="L356" i="1" s="1"/>
  <c r="H352" i="1"/>
  <c r="H350" i="1"/>
  <c r="H348" i="1"/>
  <c r="H345" i="1"/>
  <c r="H343" i="1"/>
  <c r="H340" i="1"/>
  <c r="H338" i="1"/>
  <c r="L338" i="1" s="1"/>
  <c r="L337" i="1" s="1"/>
  <c r="H336" i="1"/>
  <c r="L336" i="1" s="1"/>
  <c r="H335" i="1"/>
  <c r="L335" i="1" s="1"/>
  <c r="H332" i="1"/>
  <c r="H330" i="1"/>
  <c r="H327" i="1"/>
  <c r="H325" i="1"/>
  <c r="H320" i="1"/>
  <c r="H310" i="1"/>
  <c r="G309" i="1"/>
  <c r="G308" i="1" s="1"/>
  <c r="H305" i="1"/>
  <c r="H302" i="1"/>
  <c r="H295" i="1"/>
  <c r="H293" i="1"/>
  <c r="H290" i="1"/>
  <c r="H288" i="1"/>
  <c r="H286" i="1"/>
  <c r="L286" i="1" s="1"/>
  <c r="L285" i="1" s="1"/>
  <c r="H284" i="1"/>
  <c r="L284" i="1" s="1"/>
  <c r="H281" i="1"/>
  <c r="H276" i="1"/>
  <c r="H274" i="1"/>
  <c r="L274" i="1" s="1"/>
  <c r="L273" i="1" s="1"/>
  <c r="H262" i="1"/>
  <c r="H257" i="1"/>
  <c r="L257" i="1" s="1"/>
  <c r="L256" i="1" s="1"/>
  <c r="L255" i="1" s="1"/>
  <c r="L254" i="1" s="1"/>
  <c r="L253" i="1" s="1"/>
  <c r="H251" i="1"/>
  <c r="H249" i="1"/>
  <c r="H242" i="1"/>
  <c r="H236" i="1"/>
  <c r="H230" i="1"/>
  <c r="H226" i="1"/>
  <c r="L226" i="1" s="1"/>
  <c r="H225" i="1"/>
  <c r="L225" i="1" s="1"/>
  <c r="H219" i="1"/>
  <c r="H217" i="1"/>
  <c r="H212" i="1"/>
  <c r="H209" i="1"/>
  <c r="H204" i="1"/>
  <c r="H202" i="1"/>
  <c r="H192" i="1"/>
  <c r="H190" i="1"/>
  <c r="H188" i="1"/>
  <c r="L188" i="1" s="1"/>
  <c r="L187" i="1" s="1"/>
  <c r="H182" i="1"/>
  <c r="L182" i="1" s="1"/>
  <c r="H181" i="1"/>
  <c r="L181" i="1" s="1"/>
  <c r="H180" i="1"/>
  <c r="L180" i="1" s="1"/>
  <c r="H176" i="1"/>
  <c r="H174" i="1"/>
  <c r="L174" i="1" s="1"/>
  <c r="H173" i="1"/>
  <c r="L173" i="1" s="1"/>
  <c r="H167" i="1"/>
  <c r="L167" i="1" s="1"/>
  <c r="H166" i="1"/>
  <c r="L166" i="1" s="1"/>
  <c r="H165" i="1"/>
  <c r="L165" i="1" s="1"/>
  <c r="H161" i="1"/>
  <c r="H154" i="1"/>
  <c r="L154" i="1" s="1"/>
  <c r="L153" i="1" s="1"/>
  <c r="H152" i="1"/>
  <c r="H150" i="1"/>
  <c r="H145" i="1"/>
  <c r="H143" i="1"/>
  <c r="H141" i="1"/>
  <c r="H138" i="1"/>
  <c r="L138" i="1" s="1"/>
  <c r="H137" i="1"/>
  <c r="L137" i="1" s="1"/>
  <c r="H135" i="1"/>
  <c r="H133" i="1"/>
  <c r="L133" i="1" s="1"/>
  <c r="L132" i="1" s="1"/>
  <c r="H131" i="1"/>
  <c r="H129" i="1"/>
  <c r="H125" i="1"/>
  <c r="L125" i="1" s="1"/>
  <c r="H124" i="1"/>
  <c r="L124" i="1" s="1"/>
  <c r="H119" i="1"/>
  <c r="L119" i="1" s="1"/>
  <c r="L118" i="1" s="1"/>
  <c r="L117" i="1" s="1"/>
  <c r="L116" i="1" s="1"/>
  <c r="H113" i="1"/>
  <c r="L113" i="1" s="1"/>
  <c r="H112" i="1"/>
  <c r="L112" i="1" s="1"/>
  <c r="H107" i="1"/>
  <c r="L107" i="1" s="1"/>
  <c r="L106" i="1" s="1"/>
  <c r="L105" i="1" s="1"/>
  <c r="L104" i="1" s="1"/>
  <c r="L103" i="1" s="1"/>
  <c r="H101" i="1"/>
  <c r="H97" i="1"/>
  <c r="H91" i="1"/>
  <c r="H89" i="1"/>
  <c r="L89" i="1" s="1"/>
  <c r="H88" i="1"/>
  <c r="L88" i="1" s="1"/>
  <c r="H86" i="1"/>
  <c r="L86" i="1" s="1"/>
  <c r="H85" i="1"/>
  <c r="L85" i="1" s="1"/>
  <c r="H83" i="1"/>
  <c r="H81" i="1"/>
  <c r="H79" i="1"/>
  <c r="H77" i="1"/>
  <c r="L77" i="1" s="1"/>
  <c r="H76" i="1"/>
  <c r="L76" i="1" s="1"/>
  <c r="H75" i="1"/>
  <c r="L75" i="1" s="1"/>
  <c r="H70" i="1"/>
  <c r="H68" i="1"/>
  <c r="H62" i="1"/>
  <c r="H55" i="1"/>
  <c r="H50" i="1"/>
  <c r="H46" i="1"/>
  <c r="H44" i="1"/>
  <c r="L44" i="1" s="1"/>
  <c r="L43" i="1" s="1"/>
  <c r="H42" i="1"/>
  <c r="H40" i="1"/>
  <c r="L40" i="1" s="1"/>
  <c r="H39" i="1"/>
  <c r="L39" i="1" s="1"/>
  <c r="H38" i="1"/>
  <c r="L38" i="1" s="1"/>
  <c r="H31" i="1"/>
  <c r="H26" i="1"/>
  <c r="H22" i="1"/>
  <c r="H20" i="1"/>
  <c r="L20" i="1" s="1"/>
  <c r="H19" i="1"/>
  <c r="L19" i="1" s="1"/>
  <c r="H17" i="1"/>
  <c r="G1032" i="1"/>
  <c r="G1031" i="1" s="1"/>
  <c r="G1030" i="1" s="1"/>
  <c r="G1028" i="1"/>
  <c r="G1027" i="1" s="1"/>
  <c r="G1026" i="1" s="1"/>
  <c r="G1021" i="1"/>
  <c r="G1019" i="1"/>
  <c r="G1014" i="1"/>
  <c r="G1013" i="1" s="1"/>
  <c r="G1012" i="1" s="1"/>
  <c r="G1009" i="1"/>
  <c r="G1008" i="1" s="1"/>
  <c r="G1007" i="1" s="1"/>
  <c r="G1003" i="1"/>
  <c r="G997" i="1"/>
  <c r="G993" i="1"/>
  <c r="G982" i="1"/>
  <c r="G981" i="1" s="1"/>
  <c r="G980" i="1" s="1"/>
  <c r="G979" i="1" s="1"/>
  <c r="G978" i="1" s="1"/>
  <c r="G974" i="1"/>
  <c r="G972" i="1"/>
  <c r="G966" i="1"/>
  <c r="G965" i="1" s="1"/>
  <c r="G964" i="1" s="1"/>
  <c r="G959" i="1"/>
  <c r="G958" i="1" s="1"/>
  <c r="G951" i="1"/>
  <c r="G950" i="1" s="1"/>
  <c r="G946" i="1"/>
  <c r="G945" i="1" s="1"/>
  <c r="G944" i="1" s="1"/>
  <c r="G943" i="1" s="1"/>
  <c r="G939" i="1"/>
  <c r="G938" i="1" s="1"/>
  <c r="G937" i="1" s="1"/>
  <c r="G936" i="1" s="1"/>
  <c r="G935" i="1" s="1"/>
  <c r="G934" i="1" s="1"/>
  <c r="G932" i="1"/>
  <c r="G931" i="1" s="1"/>
  <c r="G930" i="1" s="1"/>
  <c r="G929" i="1" s="1"/>
  <c r="G928" i="1" s="1"/>
  <c r="G926" i="1"/>
  <c r="G925" i="1" s="1"/>
  <c r="G924" i="1" s="1"/>
  <c r="G923" i="1" s="1"/>
  <c r="G921" i="1"/>
  <c r="G920" i="1" s="1"/>
  <c r="G919" i="1" s="1"/>
  <c r="G918" i="1" s="1"/>
  <c r="G915" i="1"/>
  <c r="G914" i="1" s="1"/>
  <c r="G913" i="1" s="1"/>
  <c r="G912" i="1" s="1"/>
  <c r="G911" i="1" s="1"/>
  <c r="G908" i="1"/>
  <c r="G907" i="1" s="1"/>
  <c r="G906" i="1" s="1"/>
  <c r="G905" i="1" s="1"/>
  <c r="G904" i="1" s="1"/>
  <c r="G903" i="1" s="1"/>
  <c r="G899" i="1"/>
  <c r="G897" i="1"/>
  <c r="G895" i="1"/>
  <c r="G893" i="1"/>
  <c r="G886" i="1"/>
  <c r="G885" i="1" s="1"/>
  <c r="G883" i="1"/>
  <c r="G882" i="1" s="1"/>
  <c r="G880" i="1"/>
  <c r="G877" i="1" s="1"/>
  <c r="G873" i="1"/>
  <c r="G869" i="1"/>
  <c r="G865" i="1"/>
  <c r="G863" i="1"/>
  <c r="G848" i="1"/>
  <c r="G846" i="1"/>
  <c r="G844" i="1"/>
  <c r="G842" i="1"/>
  <c r="G840" i="1"/>
  <c r="G836" i="1"/>
  <c r="G834" i="1"/>
  <c r="G814" i="1"/>
  <c r="G813" i="1" s="1"/>
  <c r="G812" i="1" s="1"/>
  <c r="G810" i="1"/>
  <c r="G809" i="1" s="1"/>
  <c r="G808" i="1" s="1"/>
  <c r="G804" i="1"/>
  <c r="G803" i="1" s="1"/>
  <c r="G802" i="1" s="1"/>
  <c r="G801" i="1" s="1"/>
  <c r="G800" i="1" s="1"/>
  <c r="G795" i="1"/>
  <c r="G794" i="1" s="1"/>
  <c r="G793" i="1" s="1"/>
  <c r="G792" i="1" s="1"/>
  <c r="G791" i="1" s="1"/>
  <c r="G790" i="1" s="1"/>
  <c r="G788" i="1"/>
  <c r="G787" i="1" s="1"/>
  <c r="G786" i="1" s="1"/>
  <c r="G785" i="1" s="1"/>
  <c r="G784" i="1" s="1"/>
  <c r="G783" i="1" s="1"/>
  <c r="G772" i="1"/>
  <c r="G771" i="1" s="1"/>
  <c r="G770" i="1" s="1"/>
  <c r="G769" i="1" s="1"/>
  <c r="G768" i="1" s="1"/>
  <c r="G766" i="1"/>
  <c r="G764" i="1"/>
  <c r="G759" i="1"/>
  <c r="G756" i="1"/>
  <c r="G749" i="1"/>
  <c r="G748" i="1" s="1"/>
  <c r="G746" i="1"/>
  <c r="G745" i="1" s="1"/>
  <c r="G740" i="1"/>
  <c r="G739" i="1" s="1"/>
  <c r="G737" i="1"/>
  <c r="G734" i="1"/>
  <c r="G729" i="1"/>
  <c r="G726" i="1"/>
  <c r="G722" i="1"/>
  <c r="G713" i="1"/>
  <c r="G711" i="1"/>
  <c r="G705" i="1"/>
  <c r="G704" i="1" s="1"/>
  <c r="G703" i="1" s="1"/>
  <c r="G702" i="1" s="1"/>
  <c r="G696" i="1" s="1"/>
  <c r="G694" i="1"/>
  <c r="G693" i="1" s="1"/>
  <c r="G692" i="1" s="1"/>
  <c r="G680" i="1"/>
  <c r="G678" i="1"/>
  <c r="G676" i="1"/>
  <c r="G674" i="1"/>
  <c r="G672" i="1"/>
  <c r="G670" i="1"/>
  <c r="G667" i="1"/>
  <c r="G666" i="1" s="1"/>
  <c r="G642" i="1"/>
  <c r="G640" i="1"/>
  <c r="G637" i="1"/>
  <c r="G636" i="1" s="1"/>
  <c r="G633" i="1"/>
  <c r="G632" i="1" s="1"/>
  <c r="G630" i="1"/>
  <c r="G628" i="1"/>
  <c r="G622" i="1"/>
  <c r="G620" i="1"/>
  <c r="G613" i="1"/>
  <c r="G612" i="1" s="1"/>
  <c r="G611" i="1" s="1"/>
  <c r="G610" i="1" s="1"/>
  <c r="G609" i="1" s="1"/>
  <c r="G608" i="1" s="1"/>
  <c r="G604" i="1"/>
  <c r="G603" i="1" s="1"/>
  <c r="G602" i="1" s="1"/>
  <c r="G601" i="1" s="1"/>
  <c r="G600" i="1" s="1"/>
  <c r="G599" i="1" s="1"/>
  <c r="G597" i="1"/>
  <c r="G596" i="1" s="1"/>
  <c r="G595" i="1" s="1"/>
  <c r="G594" i="1" s="1"/>
  <c r="G593" i="1" s="1"/>
  <c r="G592" i="1" s="1"/>
  <c r="G590" i="1"/>
  <c r="G589" i="1" s="1"/>
  <c r="G588" i="1" s="1"/>
  <c r="G587" i="1" s="1"/>
  <c r="G585" i="1"/>
  <c r="G584" i="1" s="1"/>
  <c r="G583" i="1" s="1"/>
  <c r="G581" i="1"/>
  <c r="G579" i="1"/>
  <c r="G574" i="1"/>
  <c r="G573" i="1" s="1"/>
  <c r="G566" i="1"/>
  <c r="G565" i="1" s="1"/>
  <c r="G564" i="1" s="1"/>
  <c r="G563" i="1" s="1"/>
  <c r="G562" i="1" s="1"/>
  <c r="G557" i="1"/>
  <c r="G556" i="1" s="1"/>
  <c r="G555" i="1" s="1"/>
  <c r="G554" i="1" s="1"/>
  <c r="G553" i="1" s="1"/>
  <c r="G552" i="1" s="1"/>
  <c r="G550" i="1"/>
  <c r="G549" i="1" s="1"/>
  <c r="G548" i="1" s="1"/>
  <c r="G547" i="1" s="1"/>
  <c r="G546" i="1" s="1"/>
  <c r="G545" i="1" s="1"/>
  <c r="G542" i="1"/>
  <c r="G541" i="1" s="1"/>
  <c r="G540" i="1" s="1"/>
  <c r="G539" i="1" s="1"/>
  <c r="G538" i="1" s="1"/>
  <c r="G534" i="1"/>
  <c r="G533" i="1" s="1"/>
  <c r="G532" i="1" s="1"/>
  <c r="G531" i="1" s="1"/>
  <c r="G530" i="1" s="1"/>
  <c r="G520" i="1"/>
  <c r="G519" i="1" s="1"/>
  <c r="G510" i="1" s="1"/>
  <c r="G509" i="1" s="1"/>
  <c r="G508" i="1" s="1"/>
  <c r="G507" i="1" s="1"/>
  <c r="G506" i="1" s="1"/>
  <c r="G504" i="1"/>
  <c r="G503" i="1" s="1"/>
  <c r="G502" i="1" s="1"/>
  <c r="G500" i="1"/>
  <c r="G498" i="1"/>
  <c r="G493" i="1"/>
  <c r="G492" i="1" s="1"/>
  <c r="G491" i="1" s="1"/>
  <c r="G489" i="1"/>
  <c r="G487" i="1"/>
  <c r="G482" i="1"/>
  <c r="G481" i="1" s="1"/>
  <c r="G480" i="1" s="1"/>
  <c r="G475" i="1" s="1"/>
  <c r="G472" i="1"/>
  <c r="G470" i="1"/>
  <c r="G464" i="1"/>
  <c r="G462" i="1"/>
  <c r="G459" i="1"/>
  <c r="G458" i="1" s="1"/>
  <c r="G454" i="1"/>
  <c r="G453" i="1" s="1"/>
  <c r="G452" i="1" s="1"/>
  <c r="G451" i="1" s="1"/>
  <c r="G448" i="1"/>
  <c r="G447" i="1" s="1"/>
  <c r="G446" i="1" s="1"/>
  <c r="G445" i="1" s="1"/>
  <c r="G444" i="1" s="1"/>
  <c r="G441" i="1"/>
  <c r="G440" i="1" s="1"/>
  <c r="G439" i="1" s="1"/>
  <c r="G438" i="1" s="1"/>
  <c r="G437" i="1" s="1"/>
  <c r="G436" i="1" s="1"/>
  <c r="G434" i="1"/>
  <c r="G433" i="1" s="1"/>
  <c r="G432" i="1" s="1"/>
  <c r="G431" i="1" s="1"/>
  <c r="G430" i="1" s="1"/>
  <c r="G428" i="1"/>
  <c r="G426" i="1"/>
  <c r="G422" i="1"/>
  <c r="G421" i="1" s="1"/>
  <c r="G420" i="1" s="1"/>
  <c r="G417" i="1"/>
  <c r="G416" i="1" s="1"/>
  <c r="G415" i="1" s="1"/>
  <c r="G414" i="1" s="1"/>
  <c r="G412" i="1"/>
  <c r="G411" i="1" s="1"/>
  <c r="G410" i="1" s="1"/>
  <c r="G409" i="1" s="1"/>
  <c r="G395" i="1"/>
  <c r="G394" i="1" s="1"/>
  <c r="G392" i="1"/>
  <c r="G390" i="1"/>
  <c r="G383" i="1"/>
  <c r="G382" i="1" s="1"/>
  <c r="G381" i="1" s="1"/>
  <c r="G380" i="1" s="1"/>
  <c r="G378" i="1"/>
  <c r="G377" i="1" s="1"/>
  <c r="G376" i="1" s="1"/>
  <c r="G374" i="1"/>
  <c r="G373" i="1" s="1"/>
  <c r="G372" i="1" s="1"/>
  <c r="G355" i="1"/>
  <c r="G354" i="1" s="1"/>
  <c r="G353" i="1" s="1"/>
  <c r="G351" i="1"/>
  <c r="G349" i="1"/>
  <c r="G347" i="1"/>
  <c r="G344" i="1"/>
  <c r="G342" i="1"/>
  <c r="G339" i="1"/>
  <c r="G337" i="1"/>
  <c r="G334" i="1"/>
  <c r="G331" i="1"/>
  <c r="G329" i="1"/>
  <c r="G326" i="1"/>
  <c r="G324" i="1"/>
  <c r="G319" i="1"/>
  <c r="G318" i="1" s="1"/>
  <c r="G317" i="1" s="1"/>
  <c r="G316" i="1" s="1"/>
  <c r="G303" i="1"/>
  <c r="G300" i="1"/>
  <c r="G294" i="1"/>
  <c r="G292" i="1"/>
  <c r="G289" i="1"/>
  <c r="G287" i="1"/>
  <c r="G285" i="1"/>
  <c r="G282" i="1"/>
  <c r="G279" i="1"/>
  <c r="G275" i="1"/>
  <c r="G273" i="1"/>
  <c r="G261" i="1"/>
  <c r="G260" i="1" s="1"/>
  <c r="G256" i="1"/>
  <c r="G255" i="1" s="1"/>
  <c r="G254" i="1" s="1"/>
  <c r="G253" i="1" s="1"/>
  <c r="G250" i="1"/>
  <c r="G247" i="1"/>
  <c r="G241" i="1"/>
  <c r="G240" i="1" s="1"/>
  <c r="G235" i="1"/>
  <c r="G234" i="1" s="1"/>
  <c r="G233" i="1" s="1"/>
  <c r="G232" i="1" s="1"/>
  <c r="G231" i="1" s="1"/>
  <c r="G229" i="1"/>
  <c r="G228" i="1" s="1"/>
  <c r="G227" i="1" s="1"/>
  <c r="G224" i="1"/>
  <c r="G223" i="1" s="1"/>
  <c r="G222" i="1" s="1"/>
  <c r="G218" i="1"/>
  <c r="G216" i="1"/>
  <c r="G211" i="1"/>
  <c r="G210" i="1" s="1"/>
  <c r="G208" i="1"/>
  <c r="G207" i="1" s="1"/>
  <c r="G203" i="1"/>
  <c r="G201" i="1"/>
  <c r="G191" i="1"/>
  <c r="G189" i="1"/>
  <c r="G187" i="1"/>
  <c r="G179" i="1"/>
  <c r="G178" i="1" s="1"/>
  <c r="G177" i="1" s="1"/>
  <c r="G175" i="1"/>
  <c r="G172" i="1"/>
  <c r="G164" i="1"/>
  <c r="G163" i="1" s="1"/>
  <c r="G162" i="1" s="1"/>
  <c r="G160" i="1"/>
  <c r="G159" i="1" s="1"/>
  <c r="G158" i="1" s="1"/>
  <c r="G153" i="1"/>
  <c r="G151" i="1"/>
  <c r="G149" i="1"/>
  <c r="G144" i="1"/>
  <c r="G142" i="1"/>
  <c r="G140" i="1"/>
  <c r="G136" i="1"/>
  <c r="G134" i="1"/>
  <c r="G132" i="1"/>
  <c r="G130" i="1"/>
  <c r="G128" i="1"/>
  <c r="G123" i="1"/>
  <c r="G122" i="1" s="1"/>
  <c r="G121" i="1" s="1"/>
  <c r="G118" i="1"/>
  <c r="G117" i="1" s="1"/>
  <c r="G116" i="1" s="1"/>
  <c r="G111" i="1"/>
  <c r="G106" i="1"/>
  <c r="G105" i="1" s="1"/>
  <c r="G104" i="1" s="1"/>
  <c r="G103" i="1" s="1"/>
  <c r="G100" i="1"/>
  <c r="G99" i="1" s="1"/>
  <c r="G98" i="1" s="1"/>
  <c r="G96" i="1"/>
  <c r="G95" i="1" s="1"/>
  <c r="G94" i="1" s="1"/>
  <c r="G93" i="1" s="1"/>
  <c r="G92" i="1" s="1"/>
  <c r="G90" i="1"/>
  <c r="G87" i="1"/>
  <c r="G84" i="1"/>
  <c r="G82" i="1"/>
  <c r="G80" i="1"/>
  <c r="G78" i="1"/>
  <c r="G74" i="1"/>
  <c r="G69" i="1"/>
  <c r="G67" i="1"/>
  <c r="G61" i="1"/>
  <c r="G60" i="1" s="1"/>
  <c r="G59" i="1" s="1"/>
  <c r="G54" i="1"/>
  <c r="G53" i="1" s="1"/>
  <c r="G52" i="1" s="1"/>
  <c r="G51" i="1" s="1"/>
  <c r="G49" i="1"/>
  <c r="G48" i="1" s="1"/>
  <c r="G47" i="1" s="1"/>
  <c r="G45" i="1"/>
  <c r="G43" i="1"/>
  <c r="G41" i="1"/>
  <c r="G37" i="1"/>
  <c r="G30" i="1"/>
  <c r="G29" i="1" s="1"/>
  <c r="G28" i="1" s="1"/>
  <c r="G27" i="1" s="1"/>
  <c r="G25" i="1"/>
  <c r="G24" i="1" s="1"/>
  <c r="G23" i="1" s="1"/>
  <c r="G21" i="1"/>
  <c r="G18" i="1"/>
  <c r="G16" i="1"/>
  <c r="N146" i="1" l="1"/>
  <c r="S146" i="1"/>
  <c r="H106" i="1"/>
  <c r="H105" i="1" s="1"/>
  <c r="H104" i="1" s="1"/>
  <c r="H103" i="1" s="1"/>
  <c r="N868" i="1"/>
  <c r="N867" i="1" s="1"/>
  <c r="L959" i="1"/>
  <c r="L958" i="1" s="1"/>
  <c r="S299" i="1"/>
  <c r="S298" i="1" s="1"/>
  <c r="S297" i="1" s="1"/>
  <c r="S296" i="1" s="1"/>
  <c r="S367" i="1"/>
  <c r="S366" i="1" s="1"/>
  <c r="S807" i="1"/>
  <c r="S806" i="1" s="1"/>
  <c r="S799" i="1" s="1"/>
  <c r="H187" i="1"/>
  <c r="H256" i="1"/>
  <c r="H255" i="1" s="1"/>
  <c r="H254" i="1" s="1"/>
  <c r="H253" i="1" s="1"/>
  <c r="N299" i="1"/>
  <c r="N298" i="1" s="1"/>
  <c r="N367" i="1"/>
  <c r="N366" i="1" s="1"/>
  <c r="H597" i="1"/>
  <c r="H596" i="1" s="1"/>
  <c r="H595" i="1" s="1"/>
  <c r="H594" i="1" s="1"/>
  <c r="H593" i="1" s="1"/>
  <c r="H592" i="1" s="1"/>
  <c r="L649" i="1"/>
  <c r="N509" i="1"/>
  <c r="N508" i="1" s="1"/>
  <c r="N507" i="1" s="1"/>
  <c r="N506" i="1" s="1"/>
  <c r="S509" i="1"/>
  <c r="S508" i="1" s="1"/>
  <c r="S507" i="1" s="1"/>
  <c r="S506" i="1" s="1"/>
  <c r="H273" i="1"/>
  <c r="H633" i="1"/>
  <c r="H632" i="1" s="1"/>
  <c r="N619" i="1"/>
  <c r="H737" i="1"/>
  <c r="H43" i="1"/>
  <c r="H132" i="1"/>
  <c r="H441" i="1"/>
  <c r="H440" i="1" s="1"/>
  <c r="H439" i="1" s="1"/>
  <c r="H438" i="1" s="1"/>
  <c r="H437" i="1" s="1"/>
  <c r="H436" i="1" s="1"/>
  <c r="S971" i="1"/>
  <c r="S970" i="1" s="1"/>
  <c r="S969" i="1" s="1"/>
  <c r="S968" i="1" s="1"/>
  <c r="H482" i="1"/>
  <c r="H481" i="1" s="1"/>
  <c r="H480" i="1" s="1"/>
  <c r="H475" i="1" s="1"/>
  <c r="H842" i="1"/>
  <c r="N243" i="1"/>
  <c r="N239" i="1" s="1"/>
  <c r="N238" i="1" s="1"/>
  <c r="N237" i="1" s="1"/>
  <c r="S619" i="1"/>
  <c r="S618" i="1" s="1"/>
  <c r="H285" i="1"/>
  <c r="H899" i="1"/>
  <c r="H337" i="1"/>
  <c r="L84" i="1"/>
  <c r="L111" i="1"/>
  <c r="L110" i="1" s="1"/>
  <c r="L109" i="1" s="1"/>
  <c r="L108" i="1" s="1"/>
  <c r="L993" i="1"/>
  <c r="L1003" i="1"/>
  <c r="L1002" i="1" s="1"/>
  <c r="L1001" i="1" s="1"/>
  <c r="L1000" i="1" s="1"/>
  <c r="L1014" i="1"/>
  <c r="L1013" i="1" s="1"/>
  <c r="L1012" i="1" s="1"/>
  <c r="S243" i="1"/>
  <c r="L18" i="1"/>
  <c r="L87" i="1"/>
  <c r="L1009" i="1"/>
  <c r="L1008" i="1" s="1"/>
  <c r="L1007" i="1" s="1"/>
  <c r="N971" i="1"/>
  <c r="N970" i="1" s="1"/>
  <c r="N969" i="1" s="1"/>
  <c r="N968" i="1" s="1"/>
  <c r="Q993" i="1"/>
  <c r="Q1009" i="1"/>
  <c r="Q1008" i="1" s="1"/>
  <c r="Q1007" i="1" s="1"/>
  <c r="T344" i="1"/>
  <c r="L726" i="1"/>
  <c r="Q734" i="1"/>
  <c r="L713" i="1"/>
  <c r="L795" i="1"/>
  <c r="L794" i="1" s="1"/>
  <c r="L793" i="1" s="1"/>
  <c r="L792" i="1" s="1"/>
  <c r="L791" i="1" s="1"/>
  <c r="L790" i="1" s="1"/>
  <c r="L642" i="1"/>
  <c r="V224" i="1"/>
  <c r="V223" i="1" s="1"/>
  <c r="V222" i="1" s="1"/>
  <c r="Q18" i="1"/>
  <c r="H118" i="1"/>
  <c r="H117" i="1" s="1"/>
  <c r="H116" i="1" s="1"/>
  <c r="O303" i="1"/>
  <c r="O459" i="1"/>
  <c r="O458" i="1" s="1"/>
  <c r="V87" i="1"/>
  <c r="V542" i="1"/>
  <c r="V541" i="1" s="1"/>
  <c r="V540" i="1" s="1"/>
  <c r="V539" i="1" s="1"/>
  <c r="V538" i="1" s="1"/>
  <c r="V713" i="1"/>
  <c r="V729" i="1"/>
  <c r="V756" i="1"/>
  <c r="T846" i="1"/>
  <c r="Q713" i="1"/>
  <c r="Q722" i="1"/>
  <c r="Q795" i="1"/>
  <c r="Q794" i="1" s="1"/>
  <c r="Q793" i="1" s="1"/>
  <c r="Q792" i="1" s="1"/>
  <c r="Q791" i="1" s="1"/>
  <c r="Q790" i="1" s="1"/>
  <c r="Q869" i="1"/>
  <c r="S833" i="1"/>
  <c r="S832" i="1" s="1"/>
  <c r="Q136" i="1"/>
  <c r="Q224" i="1"/>
  <c r="Q223" i="1" s="1"/>
  <c r="Q222" i="1" s="1"/>
  <c r="V726" i="1"/>
  <c r="V993" i="1"/>
  <c r="V534" i="1"/>
  <c r="V533" i="1" s="1"/>
  <c r="V532" i="1" s="1"/>
  <c r="V531" i="1" s="1"/>
  <c r="V530" i="1" s="1"/>
  <c r="L164" i="1"/>
  <c r="L163" i="1" s="1"/>
  <c r="L162" i="1" s="1"/>
  <c r="L179" i="1"/>
  <c r="L178" i="1" s="1"/>
  <c r="L177" i="1" s="1"/>
  <c r="L224" i="1"/>
  <c r="L223" i="1" s="1"/>
  <c r="L222" i="1" s="1"/>
  <c r="L542" i="1"/>
  <c r="L541" i="1" s="1"/>
  <c r="L540" i="1" s="1"/>
  <c r="L539" i="1" s="1"/>
  <c r="L538" i="1" s="1"/>
  <c r="L566" i="1"/>
  <c r="L565" i="1" s="1"/>
  <c r="L564" i="1" s="1"/>
  <c r="L563" i="1" s="1"/>
  <c r="L562" i="1" s="1"/>
  <c r="Q87" i="1"/>
  <c r="Q123" i="1"/>
  <c r="Q122" i="1" s="1"/>
  <c r="Q121" i="1" s="1"/>
  <c r="V136" i="1"/>
  <c r="H21" i="1"/>
  <c r="L22" i="1"/>
  <c r="L21" i="1" s="1"/>
  <c r="H45" i="1"/>
  <c r="L46" i="1"/>
  <c r="L45" i="1" s="1"/>
  <c r="H90" i="1"/>
  <c r="L91" i="1"/>
  <c r="L90" i="1" s="1"/>
  <c r="H142" i="1"/>
  <c r="L143" i="1"/>
  <c r="L142" i="1" s="1"/>
  <c r="H208" i="1"/>
  <c r="H207" i="1" s="1"/>
  <c r="L209" i="1"/>
  <c r="L208" i="1" s="1"/>
  <c r="L207" i="1" s="1"/>
  <c r="H241" i="1"/>
  <c r="H240" i="1" s="1"/>
  <c r="L242" i="1"/>
  <c r="L241" i="1" s="1"/>
  <c r="L240" i="1" s="1"/>
  <c r="H292" i="1"/>
  <c r="L293" i="1"/>
  <c r="L292" i="1" s="1"/>
  <c r="H390" i="1"/>
  <c r="L391" i="1"/>
  <c r="L390" i="1" s="1"/>
  <c r="H434" i="1"/>
  <c r="H433" i="1" s="1"/>
  <c r="H432" i="1" s="1"/>
  <c r="H431" i="1" s="1"/>
  <c r="H430" i="1" s="1"/>
  <c r="L435" i="1"/>
  <c r="L434" i="1" s="1"/>
  <c r="L433" i="1" s="1"/>
  <c r="L432" i="1" s="1"/>
  <c r="L431" i="1" s="1"/>
  <c r="L430" i="1" s="1"/>
  <c r="H630" i="1"/>
  <c r="L631" i="1"/>
  <c r="L630" i="1" s="1"/>
  <c r="H840" i="1"/>
  <c r="L841" i="1"/>
  <c r="L840" i="1" s="1"/>
  <c r="H883" i="1"/>
  <c r="H882" i="1" s="1"/>
  <c r="L884" i="1"/>
  <c r="L883" i="1" s="1"/>
  <c r="L882" i="1" s="1"/>
  <c r="H926" i="1"/>
  <c r="H925" i="1" s="1"/>
  <c r="H924" i="1" s="1"/>
  <c r="H923" i="1" s="1"/>
  <c r="L927" i="1"/>
  <c r="L926" i="1" s="1"/>
  <c r="L925" i="1" s="1"/>
  <c r="L924" i="1" s="1"/>
  <c r="L923" i="1" s="1"/>
  <c r="H966" i="1"/>
  <c r="H965" i="1" s="1"/>
  <c r="H964" i="1" s="1"/>
  <c r="L967" i="1"/>
  <c r="L966" i="1" s="1"/>
  <c r="L965" i="1" s="1"/>
  <c r="L964" i="1" s="1"/>
  <c r="O16" i="1"/>
  <c r="Q17" i="1"/>
  <c r="Q16" i="1" s="1"/>
  <c r="O175" i="1"/>
  <c r="Q176" i="1"/>
  <c r="Q175" i="1" s="1"/>
  <c r="O300" i="1"/>
  <c r="O299" i="1" s="1"/>
  <c r="Q302" i="1"/>
  <c r="Q300" i="1" s="1"/>
  <c r="O454" i="1"/>
  <c r="O453" i="1" s="1"/>
  <c r="O452" i="1" s="1"/>
  <c r="O451" i="1" s="1"/>
  <c r="Q455" i="1"/>
  <c r="Q454" i="1" s="1"/>
  <c r="Q453" i="1" s="1"/>
  <c r="Q452" i="1" s="1"/>
  <c r="Q451" i="1" s="1"/>
  <c r="O482" i="1"/>
  <c r="O481" i="1" s="1"/>
  <c r="O480" i="1" s="1"/>
  <c r="O475" i="1" s="1"/>
  <c r="Q483" i="1"/>
  <c r="Q482" i="1" s="1"/>
  <c r="Q481" i="1" s="1"/>
  <c r="Q480" i="1" s="1"/>
  <c r="Q475" i="1" s="1"/>
  <c r="O498" i="1"/>
  <c r="Q499" i="1"/>
  <c r="Q498" i="1" s="1"/>
  <c r="O613" i="1"/>
  <c r="O612" i="1" s="1"/>
  <c r="O611" i="1" s="1"/>
  <c r="O610" i="1" s="1"/>
  <c r="O609" i="1" s="1"/>
  <c r="O608" i="1" s="1"/>
  <c r="Q614" i="1"/>
  <c r="Q613" i="1" s="1"/>
  <c r="Q612" i="1" s="1"/>
  <c r="Q611" i="1" s="1"/>
  <c r="Q610" i="1" s="1"/>
  <c r="Q609" i="1" s="1"/>
  <c r="Q608" i="1" s="1"/>
  <c r="O672" i="1"/>
  <c r="Q673" i="1"/>
  <c r="Q672" i="1" s="1"/>
  <c r="O680" i="1"/>
  <c r="Q681" i="1"/>
  <c r="Q680" i="1" s="1"/>
  <c r="O772" i="1"/>
  <c r="O771" i="1" s="1"/>
  <c r="O770" i="1" s="1"/>
  <c r="O769" i="1" s="1"/>
  <c r="O768" i="1" s="1"/>
  <c r="Q773" i="1"/>
  <c r="Q772" i="1" s="1"/>
  <c r="Q771" i="1" s="1"/>
  <c r="Q770" i="1" s="1"/>
  <c r="Q769" i="1" s="1"/>
  <c r="Q768" i="1" s="1"/>
  <c r="O814" i="1"/>
  <c r="O813" i="1" s="1"/>
  <c r="O812" i="1" s="1"/>
  <c r="Q815" i="1"/>
  <c r="Q814" i="1" s="1"/>
  <c r="Q813" i="1" s="1"/>
  <c r="Q812" i="1" s="1"/>
  <c r="O939" i="1"/>
  <c r="O938" i="1" s="1"/>
  <c r="O937" i="1" s="1"/>
  <c r="O936" i="1" s="1"/>
  <c r="O935" i="1" s="1"/>
  <c r="O934" i="1" s="1"/>
  <c r="Q940" i="1"/>
  <c r="Q939" i="1" s="1"/>
  <c r="Q938" i="1" s="1"/>
  <c r="Q937" i="1" s="1"/>
  <c r="Q936" i="1" s="1"/>
  <c r="Q935" i="1" s="1"/>
  <c r="Q934" i="1" s="1"/>
  <c r="O1021" i="1"/>
  <c r="Q1022" i="1"/>
  <c r="Q1021" i="1" s="1"/>
  <c r="T128" i="1"/>
  <c r="V129" i="1"/>
  <c r="V128" i="1" s="1"/>
  <c r="T132" i="1"/>
  <c r="V133" i="1"/>
  <c r="V132" i="1" s="1"/>
  <c r="T208" i="1"/>
  <c r="T207" i="1" s="1"/>
  <c r="V209" i="1"/>
  <c r="V208" i="1" s="1"/>
  <c r="V207" i="1" s="1"/>
  <c r="T342" i="1"/>
  <c r="V343" i="1"/>
  <c r="V342" i="1" s="1"/>
  <c r="V341" i="1" s="1"/>
  <c r="T390" i="1"/>
  <c r="T389" i="1" s="1"/>
  <c r="V391" i="1"/>
  <c r="V390" i="1" s="1"/>
  <c r="V389" i="1" s="1"/>
  <c r="T462" i="1"/>
  <c r="T461" i="1" s="1"/>
  <c r="T457" i="1" s="1"/>
  <c r="T456" i="1" s="1"/>
  <c r="T450" i="1" s="1"/>
  <c r="V463" i="1"/>
  <c r="V462" i="1" s="1"/>
  <c r="V461" i="1" s="1"/>
  <c r="V457" i="1" s="1"/>
  <c r="V456" i="1" s="1"/>
  <c r="V450" i="1" s="1"/>
  <c r="T740" i="1"/>
  <c r="T739" i="1" s="1"/>
  <c r="V742" i="1"/>
  <c r="V740" i="1" s="1"/>
  <c r="V739" i="1" s="1"/>
  <c r="T842" i="1"/>
  <c r="V843" i="1"/>
  <c r="V842" i="1" s="1"/>
  <c r="T932" i="1"/>
  <c r="T931" i="1" s="1"/>
  <c r="T930" i="1" s="1"/>
  <c r="T929" i="1" s="1"/>
  <c r="T928" i="1" s="1"/>
  <c r="V933" i="1"/>
  <c r="V932" i="1" s="1"/>
  <c r="V931" i="1" s="1"/>
  <c r="V930" i="1" s="1"/>
  <c r="V929" i="1" s="1"/>
  <c r="V928" i="1" s="1"/>
  <c r="H16" i="1"/>
  <c r="L17" i="1"/>
  <c r="L16" i="1" s="1"/>
  <c r="H25" i="1"/>
  <c r="H24" i="1" s="1"/>
  <c r="H23" i="1" s="1"/>
  <c r="L26" i="1"/>
  <c r="L25" i="1" s="1"/>
  <c r="L24" i="1" s="1"/>
  <c r="L23" i="1" s="1"/>
  <c r="H49" i="1"/>
  <c r="H48" i="1" s="1"/>
  <c r="H47" i="1" s="1"/>
  <c r="L50" i="1"/>
  <c r="L49" i="1" s="1"/>
  <c r="L48" i="1" s="1"/>
  <c r="L47" i="1" s="1"/>
  <c r="H69" i="1"/>
  <c r="L70" i="1"/>
  <c r="L69" i="1" s="1"/>
  <c r="H78" i="1"/>
  <c r="L79" i="1"/>
  <c r="L78" i="1" s="1"/>
  <c r="H96" i="1"/>
  <c r="H95" i="1" s="1"/>
  <c r="H94" i="1" s="1"/>
  <c r="H93" i="1" s="1"/>
  <c r="H92" i="1" s="1"/>
  <c r="L97" i="1"/>
  <c r="L96" i="1" s="1"/>
  <c r="L95" i="1" s="1"/>
  <c r="L94" i="1" s="1"/>
  <c r="L93" i="1" s="1"/>
  <c r="L92" i="1" s="1"/>
  <c r="H128" i="1"/>
  <c r="L129" i="1"/>
  <c r="L128" i="1" s="1"/>
  <c r="H144" i="1"/>
  <c r="L145" i="1"/>
  <c r="L144" i="1" s="1"/>
  <c r="H160" i="1"/>
  <c r="H159" i="1" s="1"/>
  <c r="H158" i="1" s="1"/>
  <c r="L161" i="1"/>
  <c r="L160" i="1" s="1"/>
  <c r="L159" i="1" s="1"/>
  <c r="L158" i="1" s="1"/>
  <c r="H191" i="1"/>
  <c r="L192" i="1"/>
  <c r="L191" i="1" s="1"/>
  <c r="H211" i="1"/>
  <c r="H210" i="1" s="1"/>
  <c r="L212" i="1"/>
  <c r="L211" i="1" s="1"/>
  <c r="L210" i="1" s="1"/>
  <c r="H247" i="1"/>
  <c r="L249" i="1"/>
  <c r="L247" i="1" s="1"/>
  <c r="H294" i="1"/>
  <c r="L295" i="1"/>
  <c r="L294" i="1" s="1"/>
  <c r="H309" i="1"/>
  <c r="H308" i="1" s="1"/>
  <c r="L310" i="1"/>
  <c r="L309" i="1" s="1"/>
  <c r="H329" i="1"/>
  <c r="L330" i="1"/>
  <c r="L329" i="1" s="1"/>
  <c r="H347" i="1"/>
  <c r="L348" i="1"/>
  <c r="L347" i="1" s="1"/>
  <c r="H374" i="1"/>
  <c r="H373" i="1" s="1"/>
  <c r="H372" i="1" s="1"/>
  <c r="L375" i="1"/>
  <c r="L374" i="1" s="1"/>
  <c r="L373" i="1" s="1"/>
  <c r="L372" i="1" s="1"/>
  <c r="H392" i="1"/>
  <c r="L393" i="1"/>
  <c r="L392" i="1" s="1"/>
  <c r="H422" i="1"/>
  <c r="H421" i="1" s="1"/>
  <c r="H420" i="1" s="1"/>
  <c r="L423" i="1"/>
  <c r="L422" i="1" s="1"/>
  <c r="L421" i="1" s="1"/>
  <c r="L420" i="1" s="1"/>
  <c r="H462" i="1"/>
  <c r="L463" i="1"/>
  <c r="L462" i="1" s="1"/>
  <c r="H498" i="1"/>
  <c r="L499" i="1"/>
  <c r="L498" i="1" s="1"/>
  <c r="L534" i="1"/>
  <c r="L533" i="1" s="1"/>
  <c r="L532" i="1" s="1"/>
  <c r="L531" i="1" s="1"/>
  <c r="L530" i="1" s="1"/>
  <c r="H577" i="1"/>
  <c r="L578" i="1"/>
  <c r="L577" i="1" s="1"/>
  <c r="H590" i="1"/>
  <c r="H589" i="1" s="1"/>
  <c r="H588" i="1" s="1"/>
  <c r="H587" i="1" s="1"/>
  <c r="L591" i="1"/>
  <c r="L590" i="1" s="1"/>
  <c r="L589" i="1" s="1"/>
  <c r="L588" i="1" s="1"/>
  <c r="L587" i="1" s="1"/>
  <c r="H620" i="1"/>
  <c r="L621" i="1"/>
  <c r="L620" i="1" s="1"/>
  <c r="H674" i="1"/>
  <c r="L675" i="1"/>
  <c r="L674" i="1" s="1"/>
  <c r="H694" i="1"/>
  <c r="H693" i="1" s="1"/>
  <c r="H692" i="1" s="1"/>
  <c r="H683" i="1" s="1"/>
  <c r="H682" i="1" s="1"/>
  <c r="L695" i="1"/>
  <c r="L694" i="1" s="1"/>
  <c r="L693" i="1" s="1"/>
  <c r="L692" i="1" s="1"/>
  <c r="L683" i="1" s="1"/>
  <c r="L682" i="1" s="1"/>
  <c r="L722" i="1"/>
  <c r="L729" i="1"/>
  <c r="L756" i="1"/>
  <c r="H766" i="1"/>
  <c r="L767" i="1"/>
  <c r="L766" i="1" s="1"/>
  <c r="H814" i="1"/>
  <c r="H813" i="1" s="1"/>
  <c r="H812" i="1" s="1"/>
  <c r="L815" i="1"/>
  <c r="L814" i="1" s="1"/>
  <c r="L813" i="1" s="1"/>
  <c r="L812" i="1" s="1"/>
  <c r="H863" i="1"/>
  <c r="L864" i="1"/>
  <c r="L863" i="1" s="1"/>
  <c r="H886" i="1"/>
  <c r="H885" i="1" s="1"/>
  <c r="L887" i="1"/>
  <c r="L886" i="1" s="1"/>
  <c r="L885" i="1" s="1"/>
  <c r="H932" i="1"/>
  <c r="H931" i="1" s="1"/>
  <c r="H930" i="1" s="1"/>
  <c r="H929" i="1" s="1"/>
  <c r="H928" i="1" s="1"/>
  <c r="L933" i="1"/>
  <c r="L932" i="1" s="1"/>
  <c r="L931" i="1" s="1"/>
  <c r="L930" i="1" s="1"/>
  <c r="L929" i="1" s="1"/>
  <c r="L928" i="1" s="1"/>
  <c r="L982" i="1"/>
  <c r="L981" i="1" s="1"/>
  <c r="L980" i="1" s="1"/>
  <c r="L979" i="1" s="1"/>
  <c r="L978" i="1" s="1"/>
  <c r="H1028" i="1"/>
  <c r="H1027" i="1" s="1"/>
  <c r="H1026" i="1" s="1"/>
  <c r="L1029" i="1"/>
  <c r="L1028" i="1" s="1"/>
  <c r="L1027" i="1" s="1"/>
  <c r="L1026" i="1" s="1"/>
  <c r="O21" i="1"/>
  <c r="Q22" i="1"/>
  <c r="Q21" i="1" s="1"/>
  <c r="O30" i="1"/>
  <c r="O29" i="1" s="1"/>
  <c r="O28" i="1" s="1"/>
  <c r="O27" i="1" s="1"/>
  <c r="Q31" i="1"/>
  <c r="Q30" i="1" s="1"/>
  <c r="Q29" i="1" s="1"/>
  <c r="Q28" i="1" s="1"/>
  <c r="Q27" i="1" s="1"/>
  <c r="O43" i="1"/>
  <c r="Q44" i="1"/>
  <c r="Q43" i="1" s="1"/>
  <c r="O49" i="1"/>
  <c r="O48" i="1" s="1"/>
  <c r="O47" i="1" s="1"/>
  <c r="Q50" i="1"/>
  <c r="Q49" i="1" s="1"/>
  <c r="Q48" i="1" s="1"/>
  <c r="Q47" i="1" s="1"/>
  <c r="O61" i="1"/>
  <c r="O60" i="1" s="1"/>
  <c r="O59" i="1" s="1"/>
  <c r="Q62" i="1"/>
  <c r="Q61" i="1" s="1"/>
  <c r="Q60" i="1" s="1"/>
  <c r="Q59" i="1" s="1"/>
  <c r="O69" i="1"/>
  <c r="Q70" i="1"/>
  <c r="Q69" i="1" s="1"/>
  <c r="O80" i="1"/>
  <c r="Q81" i="1"/>
  <c r="Q80" i="1" s="1"/>
  <c r="Q84" i="1"/>
  <c r="O96" i="1"/>
  <c r="O95" i="1" s="1"/>
  <c r="O94" i="1" s="1"/>
  <c r="O93" i="1" s="1"/>
  <c r="O92" i="1" s="1"/>
  <c r="Q97" i="1"/>
  <c r="Q96" i="1" s="1"/>
  <c r="Q95" i="1" s="1"/>
  <c r="Q94" i="1" s="1"/>
  <c r="Q93" i="1" s="1"/>
  <c r="Q92" i="1" s="1"/>
  <c r="O106" i="1"/>
  <c r="O105" i="1" s="1"/>
  <c r="O104" i="1" s="1"/>
  <c r="O103" i="1" s="1"/>
  <c r="Q107" i="1"/>
  <c r="Q106" i="1" s="1"/>
  <c r="Q105" i="1" s="1"/>
  <c r="Q104" i="1" s="1"/>
  <c r="Q103" i="1" s="1"/>
  <c r="O142" i="1"/>
  <c r="Q143" i="1"/>
  <c r="Q142" i="1" s="1"/>
  <c r="O149" i="1"/>
  <c r="Q150" i="1"/>
  <c r="Q149" i="1" s="1"/>
  <c r="O153" i="1"/>
  <c r="Q154" i="1"/>
  <c r="Q153" i="1" s="1"/>
  <c r="O235" i="1"/>
  <c r="O234" i="1" s="1"/>
  <c r="O233" i="1" s="1"/>
  <c r="O232" i="1" s="1"/>
  <c r="O231" i="1" s="1"/>
  <c r="Q236" i="1"/>
  <c r="Q235" i="1" s="1"/>
  <c r="Q234" i="1" s="1"/>
  <c r="Q233" i="1" s="1"/>
  <c r="Q232" i="1" s="1"/>
  <c r="Q231" i="1" s="1"/>
  <c r="O247" i="1"/>
  <c r="Q249" i="1"/>
  <c r="Q247" i="1" s="1"/>
  <c r="O256" i="1"/>
  <c r="O255" i="1" s="1"/>
  <c r="O254" i="1" s="1"/>
  <c r="O253" i="1" s="1"/>
  <c r="Q257" i="1"/>
  <c r="Q256" i="1" s="1"/>
  <c r="Q255" i="1" s="1"/>
  <c r="Q254" i="1" s="1"/>
  <c r="Q253" i="1" s="1"/>
  <c r="O287" i="1"/>
  <c r="Q288" i="1"/>
  <c r="Q287" i="1" s="1"/>
  <c r="O337" i="1"/>
  <c r="Q338" i="1"/>
  <c r="Q337" i="1" s="1"/>
  <c r="O342" i="1"/>
  <c r="Q343" i="1"/>
  <c r="Q342" i="1" s="1"/>
  <c r="O347" i="1"/>
  <c r="Q348" i="1"/>
  <c r="Q347" i="1" s="1"/>
  <c r="O351" i="1"/>
  <c r="Q352" i="1"/>
  <c r="Q351" i="1" s="1"/>
  <c r="O374" i="1"/>
  <c r="O373" i="1" s="1"/>
  <c r="O372" i="1" s="1"/>
  <c r="Q375" i="1"/>
  <c r="Q374" i="1" s="1"/>
  <c r="Q373" i="1" s="1"/>
  <c r="Q372" i="1" s="1"/>
  <c r="O383" i="1"/>
  <c r="O382" i="1" s="1"/>
  <c r="O381" i="1" s="1"/>
  <c r="O380" i="1" s="1"/>
  <c r="Q384" i="1"/>
  <c r="Q383" i="1" s="1"/>
  <c r="Q382" i="1" s="1"/>
  <c r="Q381" i="1" s="1"/>
  <c r="Q380" i="1" s="1"/>
  <c r="O462" i="1"/>
  <c r="O461" i="1" s="1"/>
  <c r="Q463" i="1"/>
  <c r="Q462" i="1" s="1"/>
  <c r="Q461" i="1" s="1"/>
  <c r="Q457" i="1" s="1"/>
  <c r="Q456" i="1" s="1"/>
  <c r="O577" i="1"/>
  <c r="O576" i="1" s="1"/>
  <c r="Q578" i="1"/>
  <c r="Q577" i="1" s="1"/>
  <c r="Q576" i="1" s="1"/>
  <c r="O585" i="1"/>
  <c r="O584" i="1" s="1"/>
  <c r="O583" i="1" s="1"/>
  <c r="Q586" i="1"/>
  <c r="Q585" i="1" s="1"/>
  <c r="Q584" i="1" s="1"/>
  <c r="Q583" i="1" s="1"/>
  <c r="O637" i="1"/>
  <c r="O636" i="1" s="1"/>
  <c r="Q638" i="1"/>
  <c r="Q637" i="1" s="1"/>
  <c r="Q636" i="1" s="1"/>
  <c r="Q642" i="1"/>
  <c r="O711" i="1"/>
  <c r="Q712" i="1"/>
  <c r="Q711" i="1" s="1"/>
  <c r="Q726" i="1"/>
  <c r="O737" i="1"/>
  <c r="Q738" i="1"/>
  <c r="Q737" i="1" s="1"/>
  <c r="O893" i="1"/>
  <c r="Q894" i="1"/>
  <c r="Q893" i="1" s="1"/>
  <c r="O897" i="1"/>
  <c r="Q898" i="1"/>
  <c r="Q897" i="1" s="1"/>
  <c r="O908" i="1"/>
  <c r="O907" i="1" s="1"/>
  <c r="O906" i="1" s="1"/>
  <c r="O905" i="1" s="1"/>
  <c r="O904" i="1" s="1"/>
  <c r="O903" i="1" s="1"/>
  <c r="Q909" i="1"/>
  <c r="Q908" i="1" s="1"/>
  <c r="Q907" i="1" s="1"/>
  <c r="Q906" i="1" s="1"/>
  <c r="Q905" i="1" s="1"/>
  <c r="Q904" i="1" s="1"/>
  <c r="Q903" i="1" s="1"/>
  <c r="Q959" i="1"/>
  <c r="Q958" i="1" s="1"/>
  <c r="O966" i="1"/>
  <c r="O965" i="1" s="1"/>
  <c r="O964" i="1" s="1"/>
  <c r="Q967" i="1"/>
  <c r="Q966" i="1" s="1"/>
  <c r="Q965" i="1" s="1"/>
  <c r="Q964" i="1" s="1"/>
  <c r="Q982" i="1"/>
  <c r="Q981" i="1" s="1"/>
  <c r="Q980" i="1" s="1"/>
  <c r="Q979" i="1" s="1"/>
  <c r="Q978" i="1" s="1"/>
  <c r="Q1003" i="1"/>
  <c r="Q1002" i="1" s="1"/>
  <c r="Q1001" i="1" s="1"/>
  <c r="Q1000" i="1" s="1"/>
  <c r="O972" i="1"/>
  <c r="Q973" i="1"/>
  <c r="Q972" i="1" s="1"/>
  <c r="T21" i="1"/>
  <c r="V22" i="1"/>
  <c r="V21" i="1" s="1"/>
  <c r="T30" i="1"/>
  <c r="T29" i="1" s="1"/>
  <c r="T28" i="1" s="1"/>
  <c r="T27" i="1" s="1"/>
  <c r="V31" i="1"/>
  <c r="V30" i="1" s="1"/>
  <c r="V29" i="1" s="1"/>
  <c r="V28" i="1" s="1"/>
  <c r="V27" i="1" s="1"/>
  <c r="T43" i="1"/>
  <c r="T80" i="1"/>
  <c r="V81" i="1"/>
  <c r="V80" i="1" s="1"/>
  <c r="T84" i="1"/>
  <c r="V85" i="1"/>
  <c r="V84" i="1" s="1"/>
  <c r="T96" i="1"/>
  <c r="T95" i="1" s="1"/>
  <c r="T94" i="1" s="1"/>
  <c r="T93" i="1" s="1"/>
  <c r="T92" i="1" s="1"/>
  <c r="V97" i="1"/>
  <c r="V96" i="1" s="1"/>
  <c r="V95" i="1" s="1"/>
  <c r="V94" i="1" s="1"/>
  <c r="V93" i="1" s="1"/>
  <c r="V92" i="1" s="1"/>
  <c r="T106" i="1"/>
  <c r="T105" i="1" s="1"/>
  <c r="T104" i="1" s="1"/>
  <c r="T103" i="1" s="1"/>
  <c r="V107" i="1"/>
  <c r="V106" i="1" s="1"/>
  <c r="V105" i="1" s="1"/>
  <c r="V104" i="1" s="1"/>
  <c r="V103" i="1" s="1"/>
  <c r="T142" i="1"/>
  <c r="V143" i="1"/>
  <c r="V142" i="1" s="1"/>
  <c r="T149" i="1"/>
  <c r="V150" i="1"/>
  <c r="V149" i="1" s="1"/>
  <c r="T153" i="1"/>
  <c r="V154" i="1"/>
  <c r="V153" i="1" s="1"/>
  <c r="T229" i="1"/>
  <c r="T228" i="1" s="1"/>
  <c r="T227" i="1" s="1"/>
  <c r="V230" i="1"/>
  <c r="V229" i="1" s="1"/>
  <c r="V228" i="1" s="1"/>
  <c r="V227" i="1" s="1"/>
  <c r="T241" i="1"/>
  <c r="T240" i="1" s="1"/>
  <c r="V242" i="1"/>
  <c r="V241" i="1" s="1"/>
  <c r="V240" i="1" s="1"/>
  <c r="T250" i="1"/>
  <c r="V251" i="1"/>
  <c r="V250" i="1" s="1"/>
  <c r="T261" i="1"/>
  <c r="T260" i="1" s="1"/>
  <c r="T259" i="1" s="1"/>
  <c r="T258" i="1" s="1"/>
  <c r="V262" i="1"/>
  <c r="V261" i="1" s="1"/>
  <c r="V260" i="1" s="1"/>
  <c r="V259" i="1" s="1"/>
  <c r="V258" i="1" s="1"/>
  <c r="T279" i="1"/>
  <c r="V281" i="1"/>
  <c r="V279" i="1" s="1"/>
  <c r="T285" i="1"/>
  <c r="V286" i="1"/>
  <c r="V285" i="1" s="1"/>
  <c r="T319" i="1"/>
  <c r="T318" i="1" s="1"/>
  <c r="T317" i="1" s="1"/>
  <c r="T316" i="1" s="1"/>
  <c r="V320" i="1"/>
  <c r="V319" i="1" s="1"/>
  <c r="V318" i="1" s="1"/>
  <c r="V317" i="1" s="1"/>
  <c r="V316" i="1" s="1"/>
  <c r="T326" i="1"/>
  <c r="V327" i="1"/>
  <c r="V326" i="1" s="1"/>
  <c r="T331" i="1"/>
  <c r="V332" i="1"/>
  <c r="V331" i="1" s="1"/>
  <c r="T347" i="1"/>
  <c r="V348" i="1"/>
  <c r="V347" i="1" s="1"/>
  <c r="T351" i="1"/>
  <c r="V352" i="1"/>
  <c r="V351" i="1" s="1"/>
  <c r="T374" i="1"/>
  <c r="T373" i="1" s="1"/>
  <c r="T372" i="1" s="1"/>
  <c r="V375" i="1"/>
  <c r="V374" i="1" s="1"/>
  <c r="V373" i="1" s="1"/>
  <c r="V372" i="1" s="1"/>
  <c r="V367" i="1" s="1"/>
  <c r="T441" i="1"/>
  <c r="T440" i="1" s="1"/>
  <c r="T439" i="1" s="1"/>
  <c r="T438" i="1" s="1"/>
  <c r="T437" i="1" s="1"/>
  <c r="T436" i="1" s="1"/>
  <c r="V442" i="1"/>
  <c r="V441" i="1" s="1"/>
  <c r="V440" i="1" s="1"/>
  <c r="V439" i="1" s="1"/>
  <c r="V438" i="1" s="1"/>
  <c r="V437" i="1" s="1"/>
  <c r="V436" i="1" s="1"/>
  <c r="T472" i="1"/>
  <c r="V473" i="1"/>
  <c r="V472" i="1" s="1"/>
  <c r="T487" i="1"/>
  <c r="V488" i="1"/>
  <c r="V487" i="1" s="1"/>
  <c r="T493" i="1"/>
  <c r="T492" i="1" s="1"/>
  <c r="T491" i="1" s="1"/>
  <c r="V494" i="1"/>
  <c r="V493" i="1" s="1"/>
  <c r="V492" i="1" s="1"/>
  <c r="V491" i="1" s="1"/>
  <c r="T500" i="1"/>
  <c r="V501" i="1"/>
  <c r="V500" i="1" s="1"/>
  <c r="T550" i="1"/>
  <c r="T549" i="1" s="1"/>
  <c r="T548" i="1" s="1"/>
  <c r="T547" i="1" s="1"/>
  <c r="T546" i="1" s="1"/>
  <c r="T545" i="1" s="1"/>
  <c r="V551" i="1"/>
  <c r="V550" i="1" s="1"/>
  <c r="V549" i="1" s="1"/>
  <c r="V548" i="1" s="1"/>
  <c r="V547" i="1" s="1"/>
  <c r="V546" i="1" s="1"/>
  <c r="V545" i="1" s="1"/>
  <c r="S576" i="1"/>
  <c r="S572" i="1" s="1"/>
  <c r="S571" i="1" s="1"/>
  <c r="S570" i="1" s="1"/>
  <c r="S561" i="1" s="1"/>
  <c r="S560" i="1" s="1"/>
  <c r="T604" i="1"/>
  <c r="T603" i="1" s="1"/>
  <c r="T602" i="1" s="1"/>
  <c r="T601" i="1" s="1"/>
  <c r="T600" i="1" s="1"/>
  <c r="T599" i="1" s="1"/>
  <c r="T637" i="1"/>
  <c r="T636" i="1" s="1"/>
  <c r="T672" i="1"/>
  <c r="V673" i="1"/>
  <c r="V672" i="1" s="1"/>
  <c r="T676" i="1"/>
  <c r="V677" i="1"/>
  <c r="V676" i="1" s="1"/>
  <c r="T680" i="1"/>
  <c r="V681" i="1"/>
  <c r="V680" i="1" s="1"/>
  <c r="S710" i="1"/>
  <c r="S709" i="1" s="1"/>
  <c r="S708" i="1" s="1"/>
  <c r="S707" i="1" s="1"/>
  <c r="V722" i="1"/>
  <c r="T788" i="1"/>
  <c r="T787" i="1" s="1"/>
  <c r="T786" i="1" s="1"/>
  <c r="T785" i="1" s="1"/>
  <c r="T784" i="1" s="1"/>
  <c r="T783" i="1" s="1"/>
  <c r="V789" i="1"/>
  <c r="V788" i="1" s="1"/>
  <c r="V787" i="1" s="1"/>
  <c r="V786" i="1" s="1"/>
  <c r="V785" i="1" s="1"/>
  <c r="V784" i="1" s="1"/>
  <c r="V783" i="1" s="1"/>
  <c r="T810" i="1"/>
  <c r="T809" i="1" s="1"/>
  <c r="T808" i="1" s="1"/>
  <c r="V811" i="1"/>
  <c r="V810" i="1" s="1"/>
  <c r="V809" i="1" s="1"/>
  <c r="V808" i="1" s="1"/>
  <c r="T863" i="1"/>
  <c r="V864" i="1"/>
  <c r="V863" i="1" s="1"/>
  <c r="V869" i="1"/>
  <c r="T873" i="1"/>
  <c r="V874" i="1"/>
  <c r="V873" i="1" s="1"/>
  <c r="V952" i="1"/>
  <c r="T997" i="1"/>
  <c r="V998" i="1"/>
  <c r="V997" i="1" s="1"/>
  <c r="V1014" i="1"/>
  <c r="V1013" i="1" s="1"/>
  <c r="V1012" i="1" s="1"/>
  <c r="T1019" i="1"/>
  <c r="V1020" i="1"/>
  <c r="V1019" i="1" s="1"/>
  <c r="T1028" i="1"/>
  <c r="T1027" i="1" s="1"/>
  <c r="T1026" i="1" s="1"/>
  <c r="V1029" i="1"/>
  <c r="V1028" i="1" s="1"/>
  <c r="V1027" i="1" s="1"/>
  <c r="V1026" i="1" s="1"/>
  <c r="H189" i="1"/>
  <c r="L190" i="1"/>
  <c r="L189" i="1" s="1"/>
  <c r="H344" i="1"/>
  <c r="L345" i="1"/>
  <c r="L344" i="1" s="1"/>
  <c r="H459" i="1"/>
  <c r="H458" i="1" s="1"/>
  <c r="L460" i="1"/>
  <c r="L459" i="1" s="1"/>
  <c r="L458" i="1" s="1"/>
  <c r="H585" i="1"/>
  <c r="H584" i="1" s="1"/>
  <c r="H583" i="1" s="1"/>
  <c r="L586" i="1"/>
  <c r="L585" i="1" s="1"/>
  <c r="L584" i="1" s="1"/>
  <c r="L583" i="1" s="1"/>
  <c r="H613" i="1"/>
  <c r="H612" i="1" s="1"/>
  <c r="H611" i="1" s="1"/>
  <c r="H610" i="1" s="1"/>
  <c r="H609" i="1" s="1"/>
  <c r="H608" i="1" s="1"/>
  <c r="L614" i="1"/>
  <c r="L613" i="1" s="1"/>
  <c r="L612" i="1" s="1"/>
  <c r="L611" i="1" s="1"/>
  <c r="L610" i="1" s="1"/>
  <c r="L609" i="1" s="1"/>
  <c r="L608" i="1" s="1"/>
  <c r="H672" i="1"/>
  <c r="L673" i="1"/>
  <c r="L672" i="1" s="1"/>
  <c r="H749" i="1"/>
  <c r="H748" i="1" s="1"/>
  <c r="L750" i="1"/>
  <c r="L749" i="1" s="1"/>
  <c r="L748" i="1" s="1"/>
  <c r="O132" i="1"/>
  <c r="Q133" i="1"/>
  <c r="Q132" i="1" s="1"/>
  <c r="O189" i="1"/>
  <c r="Q190" i="1"/>
  <c r="Q189" i="1" s="1"/>
  <c r="O216" i="1"/>
  <c r="Q217" i="1"/>
  <c r="Q216" i="1" s="1"/>
  <c r="O292" i="1"/>
  <c r="Q293" i="1"/>
  <c r="Q292" i="1" s="1"/>
  <c r="O329" i="1"/>
  <c r="Q330" i="1"/>
  <c r="Q329" i="1" s="1"/>
  <c r="O836" i="1"/>
  <c r="Q837" i="1"/>
  <c r="Q836" i="1" s="1"/>
  <c r="O863" i="1"/>
  <c r="Q864" i="1"/>
  <c r="Q863" i="1" s="1"/>
  <c r="O1032" i="1"/>
  <c r="O1031" i="1" s="1"/>
  <c r="O1030" i="1" s="1"/>
  <c r="Q1033" i="1"/>
  <c r="Q1032" i="1" s="1"/>
  <c r="Q1031" i="1" s="1"/>
  <c r="Q1030" i="1" s="1"/>
  <c r="T54" i="1"/>
  <c r="T53" i="1" s="1"/>
  <c r="T52" i="1" s="1"/>
  <c r="T51" i="1" s="1"/>
  <c r="V55" i="1"/>
  <c r="V54" i="1" s="1"/>
  <c r="V53" i="1" s="1"/>
  <c r="V52" i="1" s="1"/>
  <c r="V51" i="1" s="1"/>
  <c r="T189" i="1"/>
  <c r="V190" i="1"/>
  <c r="V189" i="1" s="1"/>
  <c r="T300" i="1"/>
  <c r="V302" i="1"/>
  <c r="V300" i="1" s="1"/>
  <c r="T836" i="1"/>
  <c r="V837" i="1"/>
  <c r="V836" i="1" s="1"/>
  <c r="H153" i="1"/>
  <c r="H30" i="1"/>
  <c r="H29" i="1" s="1"/>
  <c r="H28" i="1" s="1"/>
  <c r="H27" i="1" s="1"/>
  <c r="L31" i="1"/>
  <c r="L30" i="1" s="1"/>
  <c r="L29" i="1" s="1"/>
  <c r="L28" i="1" s="1"/>
  <c r="L27" i="1" s="1"/>
  <c r="H54" i="1"/>
  <c r="H53" i="1" s="1"/>
  <c r="H52" i="1" s="1"/>
  <c r="H51" i="1" s="1"/>
  <c r="L55" i="1"/>
  <c r="L54" i="1" s="1"/>
  <c r="L53" i="1" s="1"/>
  <c r="L52" i="1" s="1"/>
  <c r="L51" i="1" s="1"/>
  <c r="H100" i="1"/>
  <c r="H99" i="1" s="1"/>
  <c r="H98" i="1" s="1"/>
  <c r="L101" i="1"/>
  <c r="L100" i="1" s="1"/>
  <c r="L99" i="1" s="1"/>
  <c r="L98" i="1" s="1"/>
  <c r="H130" i="1"/>
  <c r="L131" i="1"/>
  <c r="L130" i="1" s="1"/>
  <c r="H149" i="1"/>
  <c r="L150" i="1"/>
  <c r="L149" i="1" s="1"/>
  <c r="H216" i="1"/>
  <c r="L217" i="1"/>
  <c r="L216" i="1" s="1"/>
  <c r="H275" i="1"/>
  <c r="L276" i="1"/>
  <c r="L275" i="1" s="1"/>
  <c r="L272" i="1" s="1"/>
  <c r="L271" i="1" s="1"/>
  <c r="H300" i="1"/>
  <c r="L302" i="1"/>
  <c r="L300" i="1" s="1"/>
  <c r="H331" i="1"/>
  <c r="L332" i="1"/>
  <c r="L331" i="1" s="1"/>
  <c r="H349" i="1"/>
  <c r="L350" i="1"/>
  <c r="L349" i="1" s="1"/>
  <c r="H378" i="1"/>
  <c r="H377" i="1" s="1"/>
  <c r="H376" i="1" s="1"/>
  <c r="L379" i="1"/>
  <c r="L378" i="1" s="1"/>
  <c r="L377" i="1" s="1"/>
  <c r="L376" i="1" s="1"/>
  <c r="H395" i="1"/>
  <c r="H394" i="1" s="1"/>
  <c r="L396" i="1"/>
  <c r="L395" i="1" s="1"/>
  <c r="L394" i="1" s="1"/>
  <c r="H426" i="1"/>
  <c r="L427" i="1"/>
  <c r="L426" i="1" s="1"/>
  <c r="H448" i="1"/>
  <c r="H447" i="1" s="1"/>
  <c r="H446" i="1" s="1"/>
  <c r="H445" i="1" s="1"/>
  <c r="H444" i="1" s="1"/>
  <c r="L449" i="1"/>
  <c r="L448" i="1" s="1"/>
  <c r="L447" i="1" s="1"/>
  <c r="L446" i="1" s="1"/>
  <c r="L445" i="1" s="1"/>
  <c r="L444" i="1" s="1"/>
  <c r="H487" i="1"/>
  <c r="L488" i="1"/>
  <c r="L487" i="1" s="1"/>
  <c r="H500" i="1"/>
  <c r="L501" i="1"/>
  <c r="L500" i="1" s="1"/>
  <c r="H550" i="1"/>
  <c r="H549" i="1" s="1"/>
  <c r="H548" i="1" s="1"/>
  <c r="H547" i="1" s="1"/>
  <c r="H546" i="1" s="1"/>
  <c r="H545" i="1" s="1"/>
  <c r="L551" i="1"/>
  <c r="L550" i="1" s="1"/>
  <c r="L549" i="1" s="1"/>
  <c r="L548" i="1" s="1"/>
  <c r="L547" i="1" s="1"/>
  <c r="L546" i="1" s="1"/>
  <c r="L545" i="1" s="1"/>
  <c r="H579" i="1"/>
  <c r="L580" i="1"/>
  <c r="L579" i="1" s="1"/>
  <c r="H622" i="1"/>
  <c r="L623" i="1"/>
  <c r="L622" i="1" s="1"/>
  <c r="H637" i="1"/>
  <c r="H636" i="1" s="1"/>
  <c r="L638" i="1"/>
  <c r="L637" i="1" s="1"/>
  <c r="L636" i="1" s="1"/>
  <c r="H676" i="1"/>
  <c r="L677" i="1"/>
  <c r="L676" i="1" s="1"/>
  <c r="H705" i="1"/>
  <c r="H704" i="1" s="1"/>
  <c r="H703" i="1" s="1"/>
  <c r="H702" i="1" s="1"/>
  <c r="H696" i="1" s="1"/>
  <c r="L706" i="1"/>
  <c r="L705" i="1" s="1"/>
  <c r="L704" i="1" s="1"/>
  <c r="L703" i="1" s="1"/>
  <c r="L702" i="1" s="1"/>
  <c r="L696" i="1" s="1"/>
  <c r="H740" i="1"/>
  <c r="H739" i="1" s="1"/>
  <c r="L742" i="1"/>
  <c r="L740" i="1" s="1"/>
  <c r="L739" i="1" s="1"/>
  <c r="H772" i="1"/>
  <c r="H771" i="1" s="1"/>
  <c r="H770" i="1" s="1"/>
  <c r="H769" i="1" s="1"/>
  <c r="H768" i="1" s="1"/>
  <c r="L773" i="1"/>
  <c r="L772" i="1" s="1"/>
  <c r="L771" i="1" s="1"/>
  <c r="L770" i="1" s="1"/>
  <c r="L769" i="1" s="1"/>
  <c r="L768" i="1" s="1"/>
  <c r="H834" i="1"/>
  <c r="L835" i="1"/>
  <c r="L834" i="1" s="1"/>
  <c r="H844" i="1"/>
  <c r="L845" i="1"/>
  <c r="L844" i="1" s="1"/>
  <c r="H865" i="1"/>
  <c r="L866" i="1"/>
  <c r="L865" i="1" s="1"/>
  <c r="H873" i="1"/>
  <c r="L874" i="1"/>
  <c r="L873" i="1" s="1"/>
  <c r="H893" i="1"/>
  <c r="L894" i="1"/>
  <c r="L893" i="1" s="1"/>
  <c r="H908" i="1"/>
  <c r="H907" i="1" s="1"/>
  <c r="H906" i="1" s="1"/>
  <c r="H905" i="1" s="1"/>
  <c r="H904" i="1" s="1"/>
  <c r="H903" i="1" s="1"/>
  <c r="L909" i="1"/>
  <c r="L908" i="1" s="1"/>
  <c r="L907" i="1" s="1"/>
  <c r="L906" i="1" s="1"/>
  <c r="L905" i="1" s="1"/>
  <c r="L904" i="1" s="1"/>
  <c r="L903" i="1" s="1"/>
  <c r="H939" i="1"/>
  <c r="H938" i="1" s="1"/>
  <c r="H937" i="1" s="1"/>
  <c r="H936" i="1" s="1"/>
  <c r="H935" i="1" s="1"/>
  <c r="H934" i="1" s="1"/>
  <c r="L940" i="1"/>
  <c r="L939" i="1" s="1"/>
  <c r="L938" i="1" s="1"/>
  <c r="L937" i="1" s="1"/>
  <c r="L936" i="1" s="1"/>
  <c r="L935" i="1" s="1"/>
  <c r="L934" i="1" s="1"/>
  <c r="H1032" i="1"/>
  <c r="H1031" i="1" s="1"/>
  <c r="H1030" i="1" s="1"/>
  <c r="L1033" i="1"/>
  <c r="L1032" i="1" s="1"/>
  <c r="L1031" i="1" s="1"/>
  <c r="L1030" i="1" s="1"/>
  <c r="O118" i="1"/>
  <c r="O117" i="1" s="1"/>
  <c r="O116" i="1" s="1"/>
  <c r="Q119" i="1"/>
  <c r="Q118" i="1" s="1"/>
  <c r="Q117" i="1" s="1"/>
  <c r="Q116" i="1" s="1"/>
  <c r="O130" i="1"/>
  <c r="Q131" i="1"/>
  <c r="Q130" i="1" s="1"/>
  <c r="O134" i="1"/>
  <c r="Q135" i="1"/>
  <c r="Q134" i="1" s="1"/>
  <c r="O187" i="1"/>
  <c r="Q188" i="1"/>
  <c r="Q187" i="1" s="1"/>
  <c r="O191" i="1"/>
  <c r="Q192" i="1"/>
  <c r="Q191" i="1" s="1"/>
  <c r="O203" i="1"/>
  <c r="Q204" i="1"/>
  <c r="Q203" i="1" s="1"/>
  <c r="O218" i="1"/>
  <c r="Q219" i="1"/>
  <c r="Q218" i="1" s="1"/>
  <c r="O294" i="1"/>
  <c r="Q295" i="1"/>
  <c r="Q294" i="1" s="1"/>
  <c r="O319" i="1"/>
  <c r="O318" i="1" s="1"/>
  <c r="O317" i="1" s="1"/>
  <c r="O316" i="1" s="1"/>
  <c r="Q320" i="1"/>
  <c r="Q319" i="1" s="1"/>
  <c r="Q318" i="1" s="1"/>
  <c r="Q317" i="1" s="1"/>
  <c r="Q316" i="1" s="1"/>
  <c r="O326" i="1"/>
  <c r="Q327" i="1"/>
  <c r="Q326" i="1" s="1"/>
  <c r="O331" i="1"/>
  <c r="Q332" i="1"/>
  <c r="Q331" i="1" s="1"/>
  <c r="O395" i="1"/>
  <c r="O394" i="1" s="1"/>
  <c r="Q396" i="1"/>
  <c r="Q395" i="1" s="1"/>
  <c r="Q394" i="1" s="1"/>
  <c r="O422" i="1"/>
  <c r="O421" i="1" s="1"/>
  <c r="O420" i="1" s="1"/>
  <c r="O419" i="1" s="1"/>
  <c r="O408" i="1" s="1"/>
  <c r="Q423" i="1"/>
  <c r="Q422" i="1" s="1"/>
  <c r="Q421" i="1" s="1"/>
  <c r="Q420" i="1" s="1"/>
  <c r="Q419" i="1" s="1"/>
  <c r="Q408" i="1" s="1"/>
  <c r="O434" i="1"/>
  <c r="O433" i="1" s="1"/>
  <c r="O432" i="1" s="1"/>
  <c r="O431" i="1" s="1"/>
  <c r="O430" i="1" s="1"/>
  <c r="Q435" i="1"/>
  <c r="Q434" i="1" s="1"/>
  <c r="Q433" i="1" s="1"/>
  <c r="Q432" i="1" s="1"/>
  <c r="Q431" i="1" s="1"/>
  <c r="Q430" i="1" s="1"/>
  <c r="O448" i="1"/>
  <c r="O447" i="1" s="1"/>
  <c r="O446" i="1" s="1"/>
  <c r="O445" i="1" s="1"/>
  <c r="O444" i="1" s="1"/>
  <c r="Q449" i="1"/>
  <c r="Q448" i="1" s="1"/>
  <c r="Q447" i="1" s="1"/>
  <c r="Q446" i="1" s="1"/>
  <c r="Q445" i="1" s="1"/>
  <c r="Q444" i="1" s="1"/>
  <c r="O472" i="1"/>
  <c r="Q473" i="1"/>
  <c r="Q472" i="1" s="1"/>
  <c r="O487" i="1"/>
  <c r="Q488" i="1"/>
  <c r="Q487" i="1" s="1"/>
  <c r="O493" i="1"/>
  <c r="O492" i="1" s="1"/>
  <c r="O491" i="1" s="1"/>
  <c r="Q494" i="1"/>
  <c r="Q493" i="1" s="1"/>
  <c r="Q492" i="1" s="1"/>
  <c r="Q491" i="1" s="1"/>
  <c r="O500" i="1"/>
  <c r="Q501" i="1"/>
  <c r="Q500" i="1" s="1"/>
  <c r="O550" i="1"/>
  <c r="O549" i="1" s="1"/>
  <c r="O548" i="1" s="1"/>
  <c r="O547" i="1" s="1"/>
  <c r="O546" i="1" s="1"/>
  <c r="O545" i="1" s="1"/>
  <c r="Q551" i="1"/>
  <c r="Q550" i="1" s="1"/>
  <c r="Q549" i="1" s="1"/>
  <c r="Q548" i="1" s="1"/>
  <c r="Q547" i="1" s="1"/>
  <c r="Q546" i="1" s="1"/>
  <c r="Q545" i="1" s="1"/>
  <c r="O604" i="1"/>
  <c r="O603" i="1" s="1"/>
  <c r="O602" i="1" s="1"/>
  <c r="O601" i="1" s="1"/>
  <c r="O600" i="1" s="1"/>
  <c r="O599" i="1" s="1"/>
  <c r="Q605" i="1"/>
  <c r="Q604" i="1" s="1"/>
  <c r="Q603" i="1" s="1"/>
  <c r="Q602" i="1" s="1"/>
  <c r="Q601" i="1" s="1"/>
  <c r="Q600" i="1" s="1"/>
  <c r="Q599" i="1" s="1"/>
  <c r="O620" i="1"/>
  <c r="Q621" i="1"/>
  <c r="Q620" i="1" s="1"/>
  <c r="O630" i="1"/>
  <c r="Q631" i="1"/>
  <c r="Q630" i="1" s="1"/>
  <c r="O670" i="1"/>
  <c r="Q671" i="1"/>
  <c r="Q670" i="1" s="1"/>
  <c r="O674" i="1"/>
  <c r="Q675" i="1"/>
  <c r="Q674" i="1" s="1"/>
  <c r="O678" i="1"/>
  <c r="Q679" i="1"/>
  <c r="Q678" i="1" s="1"/>
  <c r="O694" i="1"/>
  <c r="O693" i="1" s="1"/>
  <c r="O692" i="1" s="1"/>
  <c r="O683" i="1" s="1"/>
  <c r="O682" i="1" s="1"/>
  <c r="Q695" i="1"/>
  <c r="Q694" i="1" s="1"/>
  <c r="Q693" i="1" s="1"/>
  <c r="Q692" i="1" s="1"/>
  <c r="Q683" i="1" s="1"/>
  <c r="Q682" i="1" s="1"/>
  <c r="O759" i="1"/>
  <c r="Q760" i="1"/>
  <c r="Q759" i="1" s="1"/>
  <c r="O766" i="1"/>
  <c r="Q767" i="1"/>
  <c r="Q766" i="1" s="1"/>
  <c r="O788" i="1"/>
  <c r="O787" i="1" s="1"/>
  <c r="O786" i="1" s="1"/>
  <c r="O785" i="1" s="1"/>
  <c r="O784" i="1" s="1"/>
  <c r="O783" i="1" s="1"/>
  <c r="Q789" i="1"/>
  <c r="Q788" i="1" s="1"/>
  <c r="Q787" i="1" s="1"/>
  <c r="Q786" i="1" s="1"/>
  <c r="Q785" i="1" s="1"/>
  <c r="Q784" i="1" s="1"/>
  <c r="Q783" i="1" s="1"/>
  <c r="O810" i="1"/>
  <c r="O809" i="1" s="1"/>
  <c r="O808" i="1" s="1"/>
  <c r="Q811" i="1"/>
  <c r="Q810" i="1" s="1"/>
  <c r="Q809" i="1" s="1"/>
  <c r="Q808" i="1" s="1"/>
  <c r="O834" i="1"/>
  <c r="Q835" i="1"/>
  <c r="Q834" i="1" s="1"/>
  <c r="O840" i="1"/>
  <c r="Q841" i="1"/>
  <c r="Q840" i="1" s="1"/>
  <c r="O844" i="1"/>
  <c r="Q845" i="1"/>
  <c r="Q844" i="1" s="1"/>
  <c r="O848" i="1"/>
  <c r="Q849" i="1"/>
  <c r="Q848" i="1" s="1"/>
  <c r="O865" i="1"/>
  <c r="Q866" i="1"/>
  <c r="Q865" i="1" s="1"/>
  <c r="O932" i="1"/>
  <c r="O931" i="1" s="1"/>
  <c r="O930" i="1" s="1"/>
  <c r="O929" i="1" s="1"/>
  <c r="O928" i="1" s="1"/>
  <c r="Q933" i="1"/>
  <c r="Q932" i="1" s="1"/>
  <c r="Q931" i="1" s="1"/>
  <c r="Q930" i="1" s="1"/>
  <c r="Q929" i="1" s="1"/>
  <c r="Q928" i="1" s="1"/>
  <c r="O1028" i="1"/>
  <c r="O1027" i="1" s="1"/>
  <c r="O1026" i="1" s="1"/>
  <c r="Q1029" i="1"/>
  <c r="Q1028" i="1" s="1"/>
  <c r="Q1027" i="1" s="1"/>
  <c r="Q1026" i="1" s="1"/>
  <c r="O974" i="1"/>
  <c r="Q975" i="1"/>
  <c r="Q974" i="1" s="1"/>
  <c r="T49" i="1"/>
  <c r="T48" i="1" s="1"/>
  <c r="T47" i="1" s="1"/>
  <c r="V50" i="1"/>
  <c r="V49" i="1" s="1"/>
  <c r="V48" i="1" s="1"/>
  <c r="V47" i="1" s="1"/>
  <c r="T61" i="1"/>
  <c r="T60" i="1" s="1"/>
  <c r="T59" i="1" s="1"/>
  <c r="V62" i="1"/>
  <c r="V61" i="1" s="1"/>
  <c r="V60" i="1" s="1"/>
  <c r="V59" i="1" s="1"/>
  <c r="T118" i="1"/>
  <c r="T117" i="1" s="1"/>
  <c r="T116" i="1" s="1"/>
  <c r="V119" i="1"/>
  <c r="V118" i="1" s="1"/>
  <c r="V117" i="1" s="1"/>
  <c r="V116" i="1" s="1"/>
  <c r="T130" i="1"/>
  <c r="V131" i="1"/>
  <c r="V130" i="1" s="1"/>
  <c r="T134" i="1"/>
  <c r="V135" i="1"/>
  <c r="V134" i="1" s="1"/>
  <c r="T187" i="1"/>
  <c r="V188" i="1"/>
  <c r="V187" i="1" s="1"/>
  <c r="T191" i="1"/>
  <c r="V192" i="1"/>
  <c r="V191" i="1" s="1"/>
  <c r="T203" i="1"/>
  <c r="V204" i="1"/>
  <c r="V203" i="1" s="1"/>
  <c r="T211" i="1"/>
  <c r="T210" i="1" s="1"/>
  <c r="T206" i="1" s="1"/>
  <c r="T205" i="1" s="1"/>
  <c r="V212" i="1"/>
  <c r="V211" i="1" s="1"/>
  <c r="V210" i="1" s="1"/>
  <c r="T303" i="1"/>
  <c r="V305" i="1"/>
  <c r="V303" i="1" s="1"/>
  <c r="T339" i="1"/>
  <c r="V340" i="1"/>
  <c r="V339" i="1" s="1"/>
  <c r="T383" i="1"/>
  <c r="T382" i="1" s="1"/>
  <c r="T381" i="1" s="1"/>
  <c r="T380" i="1" s="1"/>
  <c r="V384" i="1"/>
  <c r="V383" i="1" s="1"/>
  <c r="V382" i="1" s="1"/>
  <c r="V381" i="1" s="1"/>
  <c r="V380" i="1" s="1"/>
  <c r="T574" i="1"/>
  <c r="T573" i="1" s="1"/>
  <c r="V575" i="1"/>
  <c r="V574" i="1" s="1"/>
  <c r="V573" i="1" s="1"/>
  <c r="T590" i="1"/>
  <c r="T589" i="1" s="1"/>
  <c r="T588" i="1" s="1"/>
  <c r="T587" i="1" s="1"/>
  <c r="V591" i="1"/>
  <c r="V590" i="1" s="1"/>
  <c r="V589" i="1" s="1"/>
  <c r="V588" i="1" s="1"/>
  <c r="V587" i="1" s="1"/>
  <c r="T620" i="1"/>
  <c r="V621" i="1"/>
  <c r="V620" i="1" s="1"/>
  <c r="T630" i="1"/>
  <c r="V631" i="1"/>
  <c r="V630" i="1" s="1"/>
  <c r="V642" i="1"/>
  <c r="T711" i="1"/>
  <c r="V712" i="1"/>
  <c r="V711" i="1" s="1"/>
  <c r="T737" i="1"/>
  <c r="V738" i="1"/>
  <c r="V737" i="1" s="1"/>
  <c r="T834" i="1"/>
  <c r="V835" i="1"/>
  <c r="V834" i="1" s="1"/>
  <c r="T840" i="1"/>
  <c r="V841" i="1"/>
  <c r="V840" i="1" s="1"/>
  <c r="T844" i="1"/>
  <c r="V845" i="1"/>
  <c r="V844" i="1" s="1"/>
  <c r="T939" i="1"/>
  <c r="T938" i="1" s="1"/>
  <c r="T937" i="1" s="1"/>
  <c r="T936" i="1" s="1"/>
  <c r="T935" i="1" s="1"/>
  <c r="T934" i="1" s="1"/>
  <c r="V940" i="1"/>
  <c r="V939" i="1" s="1"/>
  <c r="V938" i="1" s="1"/>
  <c r="V937" i="1" s="1"/>
  <c r="V936" i="1" s="1"/>
  <c r="V935" i="1" s="1"/>
  <c r="V934" i="1" s="1"/>
  <c r="T1009" i="1"/>
  <c r="T1008" i="1" s="1"/>
  <c r="T1007" i="1" s="1"/>
  <c r="V1010" i="1"/>
  <c r="V1009" i="1" s="1"/>
  <c r="V1008" i="1" s="1"/>
  <c r="V1007" i="1" s="1"/>
  <c r="H67" i="1"/>
  <c r="L68" i="1"/>
  <c r="L67" i="1" s="1"/>
  <c r="H134" i="1"/>
  <c r="L135" i="1"/>
  <c r="L134" i="1" s="1"/>
  <c r="H326" i="1"/>
  <c r="L327" i="1"/>
  <c r="L326" i="1" s="1"/>
  <c r="H355" i="1"/>
  <c r="H354" i="1" s="1"/>
  <c r="H353" i="1" s="1"/>
  <c r="L355" i="1"/>
  <c r="L354" i="1" s="1"/>
  <c r="L353" i="1" s="1"/>
  <c r="H417" i="1"/>
  <c r="H416" i="1" s="1"/>
  <c r="H415" i="1" s="1"/>
  <c r="H414" i="1" s="1"/>
  <c r="L418" i="1"/>
  <c r="L417" i="1" s="1"/>
  <c r="L416" i="1" s="1"/>
  <c r="L415" i="1" s="1"/>
  <c r="L414" i="1" s="1"/>
  <c r="H472" i="1"/>
  <c r="L473" i="1"/>
  <c r="L472" i="1" s="1"/>
  <c r="H493" i="1"/>
  <c r="H492" i="1" s="1"/>
  <c r="H491" i="1" s="1"/>
  <c r="L494" i="1"/>
  <c r="L493" i="1" s="1"/>
  <c r="L492" i="1" s="1"/>
  <c r="L491" i="1" s="1"/>
  <c r="H520" i="1"/>
  <c r="H519" i="1" s="1"/>
  <c r="H510" i="1" s="1"/>
  <c r="H509" i="1" s="1"/>
  <c r="H508" i="1" s="1"/>
  <c r="H507" i="1" s="1"/>
  <c r="H506" i="1" s="1"/>
  <c r="L522" i="1"/>
  <c r="L520" i="1" s="1"/>
  <c r="L519" i="1" s="1"/>
  <c r="L510" i="1" s="1"/>
  <c r="H574" i="1"/>
  <c r="H573" i="1" s="1"/>
  <c r="L575" i="1"/>
  <c r="L574" i="1" s="1"/>
  <c r="L573" i="1" s="1"/>
  <c r="H680" i="1"/>
  <c r="L681" i="1"/>
  <c r="L680" i="1" s="1"/>
  <c r="H764" i="1"/>
  <c r="H763" i="1" s="1"/>
  <c r="H762" i="1" s="1"/>
  <c r="H761" i="1" s="1"/>
  <c r="L765" i="1"/>
  <c r="L764" i="1" s="1"/>
  <c r="H810" i="1"/>
  <c r="H809" i="1" s="1"/>
  <c r="H808" i="1" s="1"/>
  <c r="L811" i="1"/>
  <c r="L810" i="1" s="1"/>
  <c r="L809" i="1" s="1"/>
  <c r="L808" i="1" s="1"/>
  <c r="H848" i="1"/>
  <c r="L849" i="1"/>
  <c r="L848" i="1" s="1"/>
  <c r="H897" i="1"/>
  <c r="L898" i="1"/>
  <c r="L897" i="1" s="1"/>
  <c r="H951" i="1"/>
  <c r="H950" i="1" s="1"/>
  <c r="L952" i="1"/>
  <c r="H1021" i="1"/>
  <c r="L1022" i="1"/>
  <c r="L1021" i="1" s="1"/>
  <c r="O201" i="1"/>
  <c r="Q202" i="1"/>
  <c r="Q201" i="1" s="1"/>
  <c r="O208" i="1"/>
  <c r="O207" i="1" s="1"/>
  <c r="O206" i="1" s="1"/>
  <c r="O205" i="1" s="1"/>
  <c r="Q209" i="1"/>
  <c r="Q208" i="1" s="1"/>
  <c r="Q207" i="1" s="1"/>
  <c r="Q206" i="1" s="1"/>
  <c r="Q205" i="1" s="1"/>
  <c r="O324" i="1"/>
  <c r="Q325" i="1"/>
  <c r="Q324" i="1" s="1"/>
  <c r="O441" i="1"/>
  <c r="O440" i="1" s="1"/>
  <c r="O439" i="1" s="1"/>
  <c r="O438" i="1" s="1"/>
  <c r="O437" i="1" s="1"/>
  <c r="O436" i="1" s="1"/>
  <c r="Q442" i="1"/>
  <c r="Q441" i="1" s="1"/>
  <c r="Q440" i="1" s="1"/>
  <c r="Q439" i="1" s="1"/>
  <c r="Q438" i="1" s="1"/>
  <c r="Q437" i="1" s="1"/>
  <c r="Q436" i="1" s="1"/>
  <c r="O470" i="1"/>
  <c r="Q471" i="1"/>
  <c r="Q470" i="1" s="1"/>
  <c r="O489" i="1"/>
  <c r="Q490" i="1"/>
  <c r="Q489" i="1" s="1"/>
  <c r="O504" i="1"/>
  <c r="O503" i="1" s="1"/>
  <c r="O502" i="1" s="1"/>
  <c r="Q505" i="1"/>
  <c r="Q504" i="1" s="1"/>
  <c r="Q503" i="1" s="1"/>
  <c r="Q502" i="1" s="1"/>
  <c r="O676" i="1"/>
  <c r="Q677" i="1"/>
  <c r="Q676" i="1" s="1"/>
  <c r="O764" i="1"/>
  <c r="Q765" i="1"/>
  <c r="Q764" i="1" s="1"/>
  <c r="O804" i="1"/>
  <c r="O803" i="1" s="1"/>
  <c r="O802" i="1" s="1"/>
  <c r="O801" i="1" s="1"/>
  <c r="O800" i="1" s="1"/>
  <c r="Q805" i="1"/>
  <c r="Q804" i="1" s="1"/>
  <c r="Q803" i="1" s="1"/>
  <c r="Q802" i="1" s="1"/>
  <c r="Q801" i="1" s="1"/>
  <c r="Q800" i="1" s="1"/>
  <c r="O842" i="1"/>
  <c r="Q843" i="1"/>
  <c r="Q842" i="1" s="1"/>
  <c r="O846" i="1"/>
  <c r="Q847" i="1"/>
  <c r="Q846" i="1" s="1"/>
  <c r="O873" i="1"/>
  <c r="Q874" i="1"/>
  <c r="Q873" i="1" s="1"/>
  <c r="T16" i="1"/>
  <c r="V17" i="1"/>
  <c r="V16" i="1" s="1"/>
  <c r="T45" i="1"/>
  <c r="V46" i="1"/>
  <c r="V45" i="1" s="1"/>
  <c r="T67" i="1"/>
  <c r="T66" i="1" s="1"/>
  <c r="T65" i="1" s="1"/>
  <c r="T64" i="1" s="1"/>
  <c r="V68" i="1"/>
  <c r="V67" i="1" s="1"/>
  <c r="V66" i="1" s="1"/>
  <c r="V65" i="1" s="1"/>
  <c r="V64" i="1" s="1"/>
  <c r="T175" i="1"/>
  <c r="V176" i="1"/>
  <c r="V175" i="1" s="1"/>
  <c r="T201" i="1"/>
  <c r="V202" i="1"/>
  <c r="V201" i="1" s="1"/>
  <c r="T337" i="1"/>
  <c r="V338" i="1"/>
  <c r="V337" i="1" s="1"/>
  <c r="T577" i="1"/>
  <c r="T576" i="1" s="1"/>
  <c r="V578" i="1"/>
  <c r="V577" i="1" s="1"/>
  <c r="V576" i="1" s="1"/>
  <c r="T585" i="1"/>
  <c r="T584" i="1" s="1"/>
  <c r="T583" i="1" s="1"/>
  <c r="V586" i="1"/>
  <c r="V585" i="1" s="1"/>
  <c r="V584" i="1" s="1"/>
  <c r="V583" i="1" s="1"/>
  <c r="T613" i="1"/>
  <c r="T612" i="1" s="1"/>
  <c r="T611" i="1" s="1"/>
  <c r="T610" i="1" s="1"/>
  <c r="T609" i="1" s="1"/>
  <c r="T608" i="1" s="1"/>
  <c r="V614" i="1"/>
  <c r="V613" i="1" s="1"/>
  <c r="V612" i="1" s="1"/>
  <c r="V611" i="1" s="1"/>
  <c r="V610" i="1" s="1"/>
  <c r="V609" i="1" s="1"/>
  <c r="V608" i="1" s="1"/>
  <c r="T640" i="1"/>
  <c r="V641" i="1"/>
  <c r="V640" i="1" s="1"/>
  <c r="H41" i="1"/>
  <c r="L42" i="1"/>
  <c r="L41" i="1" s="1"/>
  <c r="H80" i="1"/>
  <c r="L81" i="1"/>
  <c r="L80" i="1" s="1"/>
  <c r="H201" i="1"/>
  <c r="L202" i="1"/>
  <c r="L201" i="1" s="1"/>
  <c r="H229" i="1"/>
  <c r="H228" i="1" s="1"/>
  <c r="H227" i="1" s="1"/>
  <c r="L230" i="1"/>
  <c r="L229" i="1" s="1"/>
  <c r="L228" i="1" s="1"/>
  <c r="L227" i="1" s="1"/>
  <c r="H250" i="1"/>
  <c r="L251" i="1"/>
  <c r="L250" i="1" s="1"/>
  <c r="H287" i="1"/>
  <c r="L288" i="1"/>
  <c r="L287" i="1" s="1"/>
  <c r="H319" i="1"/>
  <c r="H318" i="1" s="1"/>
  <c r="H317" i="1" s="1"/>
  <c r="H316" i="1" s="1"/>
  <c r="L320" i="1"/>
  <c r="L319" i="1" s="1"/>
  <c r="L318" i="1" s="1"/>
  <c r="L317" i="1" s="1"/>
  <c r="L316" i="1" s="1"/>
  <c r="H339" i="1"/>
  <c r="L340" i="1"/>
  <c r="L339" i="1" s="1"/>
  <c r="H464" i="1"/>
  <c r="L465" i="1"/>
  <c r="L464" i="1" s="1"/>
  <c r="H61" i="1"/>
  <c r="H60" i="1" s="1"/>
  <c r="H59" i="1" s="1"/>
  <c r="L62" i="1"/>
  <c r="L61" i="1" s="1"/>
  <c r="L60" i="1" s="1"/>
  <c r="L59" i="1" s="1"/>
  <c r="H82" i="1"/>
  <c r="L83" i="1"/>
  <c r="L82" i="1" s="1"/>
  <c r="H140" i="1"/>
  <c r="H139" i="1" s="1"/>
  <c r="L141" i="1"/>
  <c r="L140" i="1" s="1"/>
  <c r="H175" i="1"/>
  <c r="L176" i="1"/>
  <c r="L175" i="1" s="1"/>
  <c r="H203" i="1"/>
  <c r="L204" i="1"/>
  <c r="L203" i="1" s="1"/>
  <c r="H218" i="1"/>
  <c r="L219" i="1"/>
  <c r="L218" i="1" s="1"/>
  <c r="H235" i="1"/>
  <c r="H234" i="1" s="1"/>
  <c r="H233" i="1" s="1"/>
  <c r="H232" i="1" s="1"/>
  <c r="H231" i="1" s="1"/>
  <c r="L236" i="1"/>
  <c r="L235" i="1" s="1"/>
  <c r="L234" i="1" s="1"/>
  <c r="L233" i="1" s="1"/>
  <c r="L232" i="1" s="1"/>
  <c r="L231" i="1" s="1"/>
  <c r="H279" i="1"/>
  <c r="L281" i="1"/>
  <c r="L279" i="1" s="1"/>
  <c r="H289" i="1"/>
  <c r="L290" i="1"/>
  <c r="L289" i="1" s="1"/>
  <c r="H303" i="1"/>
  <c r="L305" i="1"/>
  <c r="L303" i="1" s="1"/>
  <c r="H324" i="1"/>
  <c r="H323" i="1" s="1"/>
  <c r="L325" i="1"/>
  <c r="L324" i="1" s="1"/>
  <c r="L334" i="1"/>
  <c r="H342" i="1"/>
  <c r="L343" i="1"/>
  <c r="L342" i="1" s="1"/>
  <c r="H351" i="1"/>
  <c r="L352" i="1"/>
  <c r="L351" i="1" s="1"/>
  <c r="H383" i="1"/>
  <c r="H382" i="1" s="1"/>
  <c r="H381" i="1" s="1"/>
  <c r="H380" i="1" s="1"/>
  <c r="L384" i="1"/>
  <c r="L383" i="1" s="1"/>
  <c r="L382" i="1" s="1"/>
  <c r="L381" i="1" s="1"/>
  <c r="L380" i="1" s="1"/>
  <c r="H412" i="1"/>
  <c r="H411" i="1" s="1"/>
  <c r="H410" i="1" s="1"/>
  <c r="H409" i="1" s="1"/>
  <c r="L413" i="1"/>
  <c r="L412" i="1" s="1"/>
  <c r="L411" i="1" s="1"/>
  <c r="L410" i="1" s="1"/>
  <c r="L409" i="1" s="1"/>
  <c r="H428" i="1"/>
  <c r="H425" i="1" s="1"/>
  <c r="H424" i="1" s="1"/>
  <c r="L429" i="1"/>
  <c r="L428" i="1" s="1"/>
  <c r="H454" i="1"/>
  <c r="H453" i="1" s="1"/>
  <c r="H452" i="1" s="1"/>
  <c r="H451" i="1" s="1"/>
  <c r="L455" i="1"/>
  <c r="L454" i="1" s="1"/>
  <c r="L453" i="1" s="1"/>
  <c r="L452" i="1" s="1"/>
  <c r="L451" i="1" s="1"/>
  <c r="H470" i="1"/>
  <c r="L471" i="1"/>
  <c r="L470" i="1" s="1"/>
  <c r="H489" i="1"/>
  <c r="L490" i="1"/>
  <c r="L489" i="1" s="1"/>
  <c r="H504" i="1"/>
  <c r="H503" i="1" s="1"/>
  <c r="H502" i="1" s="1"/>
  <c r="L505" i="1"/>
  <c r="L504" i="1" s="1"/>
  <c r="L503" i="1" s="1"/>
  <c r="L502" i="1" s="1"/>
  <c r="H557" i="1"/>
  <c r="H556" i="1" s="1"/>
  <c r="H555" i="1" s="1"/>
  <c r="H554" i="1" s="1"/>
  <c r="H553" i="1" s="1"/>
  <c r="H552" i="1" s="1"/>
  <c r="L558" i="1"/>
  <c r="L557" i="1" s="1"/>
  <c r="L556" i="1" s="1"/>
  <c r="L555" i="1" s="1"/>
  <c r="L554" i="1" s="1"/>
  <c r="L553" i="1" s="1"/>
  <c r="L552" i="1" s="1"/>
  <c r="H581" i="1"/>
  <c r="L582" i="1"/>
  <c r="L581" i="1" s="1"/>
  <c r="H604" i="1"/>
  <c r="H603" i="1" s="1"/>
  <c r="H602" i="1" s="1"/>
  <c r="H601" i="1" s="1"/>
  <c r="H600" i="1" s="1"/>
  <c r="H599" i="1" s="1"/>
  <c r="L605" i="1"/>
  <c r="L604" i="1" s="1"/>
  <c r="L603" i="1" s="1"/>
  <c r="L602" i="1" s="1"/>
  <c r="L601" i="1" s="1"/>
  <c r="L600" i="1" s="1"/>
  <c r="L599" i="1" s="1"/>
  <c r="H628" i="1"/>
  <c r="L629" i="1"/>
  <c r="L628" i="1" s="1"/>
  <c r="H640" i="1"/>
  <c r="L641" i="1"/>
  <c r="L640" i="1" s="1"/>
  <c r="H670" i="1"/>
  <c r="L671" i="1"/>
  <c r="L670" i="1" s="1"/>
  <c r="H678" i="1"/>
  <c r="L679" i="1"/>
  <c r="L678" i="1" s="1"/>
  <c r="H711" i="1"/>
  <c r="L712" i="1"/>
  <c r="L711" i="1" s="1"/>
  <c r="L734" i="1"/>
  <c r="L733" i="1" s="1"/>
  <c r="H746" i="1"/>
  <c r="H745" i="1" s="1"/>
  <c r="L747" i="1"/>
  <c r="L746" i="1" s="1"/>
  <c r="L745" i="1" s="1"/>
  <c r="H759" i="1"/>
  <c r="L760" i="1"/>
  <c r="L759" i="1" s="1"/>
  <c r="H788" i="1"/>
  <c r="H787" i="1" s="1"/>
  <c r="H786" i="1" s="1"/>
  <c r="H785" i="1" s="1"/>
  <c r="H784" i="1" s="1"/>
  <c r="H783" i="1" s="1"/>
  <c r="L789" i="1"/>
  <c r="L788" i="1" s="1"/>
  <c r="L787" i="1" s="1"/>
  <c r="L786" i="1" s="1"/>
  <c r="L785" i="1" s="1"/>
  <c r="L784" i="1" s="1"/>
  <c r="L783" i="1" s="1"/>
  <c r="H804" i="1"/>
  <c r="H803" i="1" s="1"/>
  <c r="H802" i="1" s="1"/>
  <c r="H801" i="1" s="1"/>
  <c r="H800" i="1" s="1"/>
  <c r="L805" i="1"/>
  <c r="L804" i="1" s="1"/>
  <c r="L803" i="1" s="1"/>
  <c r="L802" i="1" s="1"/>
  <c r="L801" i="1" s="1"/>
  <c r="L800" i="1" s="1"/>
  <c r="H836" i="1"/>
  <c r="L837" i="1"/>
  <c r="L836" i="1" s="1"/>
  <c r="H846" i="1"/>
  <c r="L847" i="1"/>
  <c r="L846" i="1" s="1"/>
  <c r="L869" i="1"/>
  <c r="H880" i="1"/>
  <c r="H877" i="1" s="1"/>
  <c r="L881" i="1"/>
  <c r="L880" i="1" s="1"/>
  <c r="L877" i="1" s="1"/>
  <c r="H895" i="1"/>
  <c r="L896" i="1"/>
  <c r="L895" i="1" s="1"/>
  <c r="H921" i="1"/>
  <c r="H920" i="1" s="1"/>
  <c r="H919" i="1" s="1"/>
  <c r="H918" i="1" s="1"/>
  <c r="L922" i="1"/>
  <c r="L921" i="1" s="1"/>
  <c r="L920" i="1" s="1"/>
  <c r="L919" i="1" s="1"/>
  <c r="L918" i="1" s="1"/>
  <c r="H946" i="1"/>
  <c r="H945" i="1" s="1"/>
  <c r="H944" i="1" s="1"/>
  <c r="H943" i="1" s="1"/>
  <c r="L947" i="1"/>
  <c r="L946" i="1" s="1"/>
  <c r="L945" i="1" s="1"/>
  <c r="L944" i="1" s="1"/>
  <c r="L943" i="1" s="1"/>
  <c r="H997" i="1"/>
  <c r="L998" i="1"/>
  <c r="L997" i="1" s="1"/>
  <c r="H1019" i="1"/>
  <c r="L1020" i="1"/>
  <c r="L1019" i="1" s="1"/>
  <c r="O25" i="1"/>
  <c r="O24" i="1" s="1"/>
  <c r="O23" i="1" s="1"/>
  <c r="Q26" i="1"/>
  <c r="Q25" i="1" s="1"/>
  <c r="Q24" i="1" s="1"/>
  <c r="Q23" i="1" s="1"/>
  <c r="O41" i="1"/>
  <c r="Q42" i="1"/>
  <c r="Q41" i="1" s="1"/>
  <c r="O45" i="1"/>
  <c r="Q46" i="1"/>
  <c r="Q45" i="1" s="1"/>
  <c r="O54" i="1"/>
  <c r="O53" i="1" s="1"/>
  <c r="O52" i="1" s="1"/>
  <c r="O51" i="1" s="1"/>
  <c r="Q55" i="1"/>
  <c r="Q54" i="1" s="1"/>
  <c r="Q53" i="1" s="1"/>
  <c r="Q52" i="1" s="1"/>
  <c r="Q51" i="1" s="1"/>
  <c r="O67" i="1"/>
  <c r="Q68" i="1"/>
  <c r="Q67" i="1" s="1"/>
  <c r="O78" i="1"/>
  <c r="Q79" i="1"/>
  <c r="Q78" i="1" s="1"/>
  <c r="O82" i="1"/>
  <c r="Q83" i="1"/>
  <c r="Q82" i="1" s="1"/>
  <c r="O90" i="1"/>
  <c r="Q91" i="1"/>
  <c r="Q90" i="1" s="1"/>
  <c r="O100" i="1"/>
  <c r="O99" i="1" s="1"/>
  <c r="O98" i="1" s="1"/>
  <c r="Q101" i="1"/>
  <c r="Q100" i="1" s="1"/>
  <c r="Q99" i="1" s="1"/>
  <c r="Q98" i="1" s="1"/>
  <c r="Q111" i="1"/>
  <c r="Q110" i="1" s="1"/>
  <c r="Q109" i="1" s="1"/>
  <c r="O128" i="1"/>
  <c r="O140" i="1"/>
  <c r="Q141" i="1"/>
  <c r="Q140" i="1" s="1"/>
  <c r="O144" i="1"/>
  <c r="Q145" i="1"/>
  <c r="Q144" i="1" s="1"/>
  <c r="O151" i="1"/>
  <c r="Q152" i="1"/>
  <c r="Q151" i="1" s="1"/>
  <c r="O160" i="1"/>
  <c r="O159" i="1" s="1"/>
  <c r="O158" i="1" s="1"/>
  <c r="Q161" i="1"/>
  <c r="Q160" i="1" s="1"/>
  <c r="Q159" i="1" s="1"/>
  <c r="Q158" i="1" s="1"/>
  <c r="O229" i="1"/>
  <c r="O228" i="1" s="1"/>
  <c r="O227" i="1" s="1"/>
  <c r="Q230" i="1"/>
  <c r="Q229" i="1" s="1"/>
  <c r="Q228" i="1" s="1"/>
  <c r="Q227" i="1" s="1"/>
  <c r="O241" i="1"/>
  <c r="O240" i="1" s="1"/>
  <c r="Q242" i="1"/>
  <c r="Q241" i="1" s="1"/>
  <c r="Q240" i="1" s="1"/>
  <c r="O250" i="1"/>
  <c r="Q251" i="1"/>
  <c r="Q250" i="1" s="1"/>
  <c r="O261" i="1"/>
  <c r="O260" i="1" s="1"/>
  <c r="O259" i="1" s="1"/>
  <c r="O258" i="1" s="1"/>
  <c r="O252" i="1" s="1"/>
  <c r="Q262" i="1"/>
  <c r="Q261" i="1" s="1"/>
  <c r="Q260" i="1" s="1"/>
  <c r="Q259" i="1" s="1"/>
  <c r="Q258" i="1" s="1"/>
  <c r="O279" i="1"/>
  <c r="Q281" i="1"/>
  <c r="Q279" i="1" s="1"/>
  <c r="O285" i="1"/>
  <c r="Q286" i="1"/>
  <c r="Q285" i="1" s="1"/>
  <c r="O339" i="1"/>
  <c r="Q340" i="1"/>
  <c r="Q339" i="1" s="1"/>
  <c r="O344" i="1"/>
  <c r="Q345" i="1"/>
  <c r="Q344" i="1" s="1"/>
  <c r="O349" i="1"/>
  <c r="Q350" i="1"/>
  <c r="Q349" i="1" s="1"/>
  <c r="O355" i="1"/>
  <c r="O354" i="1" s="1"/>
  <c r="O353" i="1" s="1"/>
  <c r="Q356" i="1"/>
  <c r="Q355" i="1" s="1"/>
  <c r="Q354" i="1" s="1"/>
  <c r="Q353" i="1" s="1"/>
  <c r="O378" i="1"/>
  <c r="O377" i="1" s="1"/>
  <c r="O376" i="1" s="1"/>
  <c r="Q379" i="1"/>
  <c r="Q378" i="1" s="1"/>
  <c r="Q377" i="1" s="1"/>
  <c r="Q376" i="1" s="1"/>
  <c r="O390" i="1"/>
  <c r="O389" i="1" s="1"/>
  <c r="Q391" i="1"/>
  <c r="Q390" i="1" s="1"/>
  <c r="Q389" i="1" s="1"/>
  <c r="Q534" i="1"/>
  <c r="Q533" i="1" s="1"/>
  <c r="Q532" i="1" s="1"/>
  <c r="Q531" i="1" s="1"/>
  <c r="Q530" i="1" s="1"/>
  <c r="Q542" i="1"/>
  <c r="Q541" i="1" s="1"/>
  <c r="Q540" i="1" s="1"/>
  <c r="Q539" i="1" s="1"/>
  <c r="Q538" i="1" s="1"/>
  <c r="O574" i="1"/>
  <c r="O573" i="1" s="1"/>
  <c r="Q575" i="1"/>
  <c r="Q574" i="1" s="1"/>
  <c r="Q573" i="1" s="1"/>
  <c r="O590" i="1"/>
  <c r="O589" i="1" s="1"/>
  <c r="O588" i="1" s="1"/>
  <c r="O587" i="1" s="1"/>
  <c r="Q591" i="1"/>
  <c r="Q590" i="1" s="1"/>
  <c r="Q589" i="1" s="1"/>
  <c r="Q588" i="1" s="1"/>
  <c r="Q587" i="1" s="1"/>
  <c r="O640" i="1"/>
  <c r="Q641" i="1"/>
  <c r="Q640" i="1" s="1"/>
  <c r="Q729" i="1"/>
  <c r="O740" i="1"/>
  <c r="O739" i="1" s="1"/>
  <c r="Q742" i="1"/>
  <c r="Q740" i="1" s="1"/>
  <c r="Q739" i="1" s="1"/>
  <c r="Q756" i="1"/>
  <c r="O895" i="1"/>
  <c r="Q896" i="1"/>
  <c r="Q895" i="1" s="1"/>
  <c r="O899" i="1"/>
  <c r="Q900" i="1"/>
  <c r="Q899" i="1" s="1"/>
  <c r="Q952" i="1"/>
  <c r="Q951" i="1" s="1"/>
  <c r="Q950" i="1" s="1"/>
  <c r="O997" i="1"/>
  <c r="Q998" i="1"/>
  <c r="Q997" i="1" s="1"/>
  <c r="N1006" i="1"/>
  <c r="Q1014" i="1"/>
  <c r="Q1013" i="1" s="1"/>
  <c r="Q1012" i="1" s="1"/>
  <c r="Q1006" i="1" s="1"/>
  <c r="T25" i="1"/>
  <c r="T24" i="1" s="1"/>
  <c r="T23" i="1" s="1"/>
  <c r="V26" i="1"/>
  <c r="V25" i="1" s="1"/>
  <c r="V24" i="1" s="1"/>
  <c r="V23" i="1" s="1"/>
  <c r="T41" i="1"/>
  <c r="V42" i="1"/>
  <c r="V41" i="1" s="1"/>
  <c r="T78" i="1"/>
  <c r="V79" i="1"/>
  <c r="V78" i="1" s="1"/>
  <c r="T82" i="1"/>
  <c r="V83" i="1"/>
  <c r="V82" i="1" s="1"/>
  <c r="T90" i="1"/>
  <c r="V91" i="1"/>
  <c r="V90" i="1" s="1"/>
  <c r="T100" i="1"/>
  <c r="T99" i="1" s="1"/>
  <c r="T98" i="1" s="1"/>
  <c r="V101" i="1"/>
  <c r="V100" i="1" s="1"/>
  <c r="V99" i="1" s="1"/>
  <c r="V98" i="1" s="1"/>
  <c r="T111" i="1"/>
  <c r="T110" i="1" s="1"/>
  <c r="T109" i="1" s="1"/>
  <c r="V112" i="1"/>
  <c r="V111" i="1" s="1"/>
  <c r="V110" i="1" s="1"/>
  <c r="V109" i="1" s="1"/>
  <c r="T140" i="1"/>
  <c r="V141" i="1"/>
  <c r="V140" i="1" s="1"/>
  <c r="T144" i="1"/>
  <c r="V145" i="1"/>
  <c r="V144" i="1" s="1"/>
  <c r="T151" i="1"/>
  <c r="V152" i="1"/>
  <c r="V151" i="1" s="1"/>
  <c r="T160" i="1"/>
  <c r="T159" i="1" s="1"/>
  <c r="T158" i="1" s="1"/>
  <c r="V161" i="1"/>
  <c r="V160" i="1" s="1"/>
  <c r="V159" i="1" s="1"/>
  <c r="V158" i="1" s="1"/>
  <c r="T235" i="1"/>
  <c r="T234" i="1" s="1"/>
  <c r="T233" i="1" s="1"/>
  <c r="T232" i="1" s="1"/>
  <c r="T231" i="1" s="1"/>
  <c r="V236" i="1"/>
  <c r="V235" i="1" s="1"/>
  <c r="V234" i="1" s="1"/>
  <c r="V233" i="1" s="1"/>
  <c r="V232" i="1" s="1"/>
  <c r="V231" i="1" s="1"/>
  <c r="T247" i="1"/>
  <c r="V249" i="1"/>
  <c r="V247" i="1" s="1"/>
  <c r="T256" i="1"/>
  <c r="T255" i="1" s="1"/>
  <c r="T254" i="1" s="1"/>
  <c r="T253" i="1" s="1"/>
  <c r="V257" i="1"/>
  <c r="V256" i="1" s="1"/>
  <c r="V255" i="1" s="1"/>
  <c r="V254" i="1" s="1"/>
  <c r="V253" i="1" s="1"/>
  <c r="T287" i="1"/>
  <c r="V288" i="1"/>
  <c r="V287" i="1" s="1"/>
  <c r="T324" i="1"/>
  <c r="V325" i="1"/>
  <c r="V324" i="1" s="1"/>
  <c r="T329" i="1"/>
  <c r="V330" i="1"/>
  <c r="V329" i="1" s="1"/>
  <c r="V328" i="1" s="1"/>
  <c r="T349" i="1"/>
  <c r="V350" i="1"/>
  <c r="V349" i="1" s="1"/>
  <c r="T355" i="1"/>
  <c r="T354" i="1" s="1"/>
  <c r="T353" i="1" s="1"/>
  <c r="V356" i="1"/>
  <c r="V355" i="1" s="1"/>
  <c r="V354" i="1" s="1"/>
  <c r="V353" i="1" s="1"/>
  <c r="T378" i="1"/>
  <c r="T377" i="1" s="1"/>
  <c r="T376" i="1" s="1"/>
  <c r="T395" i="1"/>
  <c r="T394" i="1" s="1"/>
  <c r="V396" i="1"/>
  <c r="V395" i="1" s="1"/>
  <c r="V394" i="1" s="1"/>
  <c r="T422" i="1"/>
  <c r="T421" i="1" s="1"/>
  <c r="T420" i="1" s="1"/>
  <c r="T419" i="1" s="1"/>
  <c r="T408" i="1" s="1"/>
  <c r="V423" i="1"/>
  <c r="V422" i="1" s="1"/>
  <c r="V421" i="1" s="1"/>
  <c r="V420" i="1" s="1"/>
  <c r="V419" i="1" s="1"/>
  <c r="V408" i="1" s="1"/>
  <c r="T434" i="1"/>
  <c r="T433" i="1" s="1"/>
  <c r="T432" i="1" s="1"/>
  <c r="T431" i="1" s="1"/>
  <c r="T430" i="1" s="1"/>
  <c r="V435" i="1"/>
  <c r="V434" i="1" s="1"/>
  <c r="V433" i="1" s="1"/>
  <c r="V432" i="1" s="1"/>
  <c r="V431" i="1" s="1"/>
  <c r="V430" i="1" s="1"/>
  <c r="T448" i="1"/>
  <c r="T447" i="1" s="1"/>
  <c r="T446" i="1" s="1"/>
  <c r="T445" i="1" s="1"/>
  <c r="T444" i="1" s="1"/>
  <c r="V449" i="1"/>
  <c r="V448" i="1" s="1"/>
  <c r="V447" i="1" s="1"/>
  <c r="V446" i="1" s="1"/>
  <c r="V445" i="1" s="1"/>
  <c r="V444" i="1" s="1"/>
  <c r="T470" i="1"/>
  <c r="V471" i="1"/>
  <c r="V470" i="1" s="1"/>
  <c r="T482" i="1"/>
  <c r="T481" i="1" s="1"/>
  <c r="T480" i="1" s="1"/>
  <c r="T475" i="1" s="1"/>
  <c r="V483" i="1"/>
  <c r="V482" i="1" s="1"/>
  <c r="V481" i="1" s="1"/>
  <c r="V480" i="1" s="1"/>
  <c r="V475" i="1" s="1"/>
  <c r="T489" i="1"/>
  <c r="V490" i="1"/>
  <c r="V489" i="1" s="1"/>
  <c r="T498" i="1"/>
  <c r="V499" i="1"/>
  <c r="V498" i="1" s="1"/>
  <c r="T504" i="1"/>
  <c r="T503" i="1" s="1"/>
  <c r="T502" i="1" s="1"/>
  <c r="V505" i="1"/>
  <c r="V504" i="1" s="1"/>
  <c r="V503" i="1" s="1"/>
  <c r="V502" i="1" s="1"/>
  <c r="T670" i="1"/>
  <c r="V671" i="1"/>
  <c r="V670" i="1" s="1"/>
  <c r="T674" i="1"/>
  <c r="V675" i="1"/>
  <c r="V674" i="1" s="1"/>
  <c r="T678" i="1"/>
  <c r="V679" i="1"/>
  <c r="V678" i="1" s="1"/>
  <c r="T694" i="1"/>
  <c r="T693" i="1" s="1"/>
  <c r="T692" i="1" s="1"/>
  <c r="T683" i="1" s="1"/>
  <c r="T682" i="1" s="1"/>
  <c r="V695" i="1"/>
  <c r="V694" i="1" s="1"/>
  <c r="V693" i="1" s="1"/>
  <c r="V692" i="1" s="1"/>
  <c r="V683" i="1" s="1"/>
  <c r="V682" i="1" s="1"/>
  <c r="V734" i="1"/>
  <c r="T759" i="1"/>
  <c r="V760" i="1"/>
  <c r="V759" i="1" s="1"/>
  <c r="T772" i="1"/>
  <c r="T771" i="1" s="1"/>
  <c r="T770" i="1" s="1"/>
  <c r="T769" i="1" s="1"/>
  <c r="T768" i="1" s="1"/>
  <c r="V773" i="1"/>
  <c r="V772" i="1" s="1"/>
  <c r="V771" i="1" s="1"/>
  <c r="V770" i="1" s="1"/>
  <c r="V769" i="1" s="1"/>
  <c r="V768" i="1" s="1"/>
  <c r="V795" i="1"/>
  <c r="V794" i="1" s="1"/>
  <c r="V793" i="1" s="1"/>
  <c r="V792" i="1" s="1"/>
  <c r="V791" i="1" s="1"/>
  <c r="V790" i="1" s="1"/>
  <c r="T804" i="1"/>
  <c r="T803" i="1" s="1"/>
  <c r="T802" i="1" s="1"/>
  <c r="T801" i="1" s="1"/>
  <c r="T800" i="1" s="1"/>
  <c r="V805" i="1"/>
  <c r="V804" i="1" s="1"/>
  <c r="V803" i="1" s="1"/>
  <c r="V802" i="1" s="1"/>
  <c r="V801" i="1" s="1"/>
  <c r="V800" i="1" s="1"/>
  <c r="T814" i="1"/>
  <c r="T813" i="1" s="1"/>
  <c r="T812" i="1" s="1"/>
  <c r="V815" i="1"/>
  <c r="V814" i="1" s="1"/>
  <c r="V813" i="1" s="1"/>
  <c r="V812" i="1" s="1"/>
  <c r="T848" i="1"/>
  <c r="V849" i="1"/>
  <c r="V848" i="1" s="1"/>
  <c r="T865" i="1"/>
  <c r="V866" i="1"/>
  <c r="V865" i="1" s="1"/>
  <c r="T895" i="1"/>
  <c r="T892" i="1" s="1"/>
  <c r="T891" i="1" s="1"/>
  <c r="T890" i="1" s="1"/>
  <c r="T889" i="1" s="1"/>
  <c r="T888" i="1" s="1"/>
  <c r="V896" i="1"/>
  <c r="V895" i="1" s="1"/>
  <c r="V892" i="1" s="1"/>
  <c r="V891" i="1" s="1"/>
  <c r="V890" i="1" s="1"/>
  <c r="V889" i="1" s="1"/>
  <c r="V888" i="1" s="1"/>
  <c r="T908" i="1"/>
  <c r="T907" i="1" s="1"/>
  <c r="T906" i="1" s="1"/>
  <c r="T905" i="1" s="1"/>
  <c r="T904" i="1" s="1"/>
  <c r="T903" i="1" s="1"/>
  <c r="V909" i="1"/>
  <c r="V908" i="1" s="1"/>
  <c r="V907" i="1" s="1"/>
  <c r="V906" i="1" s="1"/>
  <c r="V905" i="1" s="1"/>
  <c r="V904" i="1" s="1"/>
  <c r="V903" i="1" s="1"/>
  <c r="V959" i="1"/>
  <c r="V958" i="1" s="1"/>
  <c r="T966" i="1"/>
  <c r="T965" i="1" s="1"/>
  <c r="T964" i="1" s="1"/>
  <c r="V967" i="1"/>
  <c r="V966" i="1" s="1"/>
  <c r="V965" i="1" s="1"/>
  <c r="V964" i="1" s="1"/>
  <c r="V982" i="1"/>
  <c r="V981" i="1" s="1"/>
  <c r="V980" i="1" s="1"/>
  <c r="V979" i="1" s="1"/>
  <c r="V978" i="1" s="1"/>
  <c r="V1003" i="1"/>
  <c r="V1002" i="1" s="1"/>
  <c r="V1001" i="1" s="1"/>
  <c r="V1000" i="1" s="1"/>
  <c r="T1021" i="1"/>
  <c r="T1018" i="1" s="1"/>
  <c r="V1022" i="1"/>
  <c r="V1021" i="1" s="1"/>
  <c r="T1032" i="1"/>
  <c r="T1031" i="1" s="1"/>
  <c r="T1030" i="1" s="1"/>
  <c r="V1033" i="1"/>
  <c r="V1032" i="1" s="1"/>
  <c r="V1031" i="1" s="1"/>
  <c r="V1030" i="1" s="1"/>
  <c r="L136" i="1"/>
  <c r="L172" i="1"/>
  <c r="Q37" i="1"/>
  <c r="Q164" i="1"/>
  <c r="Q163" i="1" s="1"/>
  <c r="Q162" i="1" s="1"/>
  <c r="Q172" i="1"/>
  <c r="V123" i="1"/>
  <c r="V122" i="1" s="1"/>
  <c r="V121" i="1" s="1"/>
  <c r="V164" i="1"/>
  <c r="V163" i="1" s="1"/>
  <c r="V162" i="1" s="1"/>
  <c r="V172" i="1"/>
  <c r="S341" i="1"/>
  <c r="L74" i="1"/>
  <c r="Q179" i="1"/>
  <c r="Q178" i="1" s="1"/>
  <c r="Q177" i="1" s="1"/>
  <c r="V179" i="1"/>
  <c r="V178" i="1" s="1"/>
  <c r="V177" i="1" s="1"/>
  <c r="L37" i="1"/>
  <c r="L123" i="1"/>
  <c r="L122" i="1" s="1"/>
  <c r="L121" i="1" s="1"/>
  <c r="Q74" i="1"/>
  <c r="V18" i="1"/>
  <c r="V37" i="1"/>
  <c r="V74" i="1"/>
  <c r="S486" i="1"/>
  <c r="S485" i="1" s="1"/>
  <c r="S484" i="1" s="1"/>
  <c r="H261" i="1"/>
  <c r="H260" i="1" s="1"/>
  <c r="H259" i="1" s="1"/>
  <c r="H258" i="1" s="1"/>
  <c r="H252" i="1" s="1"/>
  <c r="L262" i="1"/>
  <c r="L261" i="1" s="1"/>
  <c r="L260" i="1" s="1"/>
  <c r="L259" i="1" s="1"/>
  <c r="L258" i="1" s="1"/>
  <c r="L252" i="1" s="1"/>
  <c r="H151" i="1"/>
  <c r="L152" i="1"/>
  <c r="L151" i="1" s="1"/>
  <c r="G425" i="1"/>
  <c r="G424" i="1" s="1"/>
  <c r="G419" i="1" s="1"/>
  <c r="G408" i="1" s="1"/>
  <c r="G397" i="1" s="1"/>
  <c r="G807" i="1"/>
  <c r="G806" i="1" s="1"/>
  <c r="G799" i="1" s="1"/>
  <c r="S529" i="1"/>
  <c r="G328" i="1"/>
  <c r="G949" i="1"/>
  <c r="G948" i="1" s="1"/>
  <c r="G942" i="1" s="1"/>
  <c r="S171" i="1"/>
  <c r="S170" i="1" s="1"/>
  <c r="S169" i="1" s="1"/>
  <c r="S168" i="1" s="1"/>
  <c r="T869" i="1"/>
  <c r="S992" i="1"/>
  <c r="S991" i="1" s="1"/>
  <c r="S990" i="1" s="1"/>
  <c r="S989" i="1" s="1"/>
  <c r="S139" i="1"/>
  <c r="G1002" i="1"/>
  <c r="G1001" i="1" s="1"/>
  <c r="G1000" i="1" s="1"/>
  <c r="G1036" i="1"/>
  <c r="G868" i="1"/>
  <c r="G867" i="1" s="1"/>
  <c r="H1014" i="1"/>
  <c r="H1013" i="1" s="1"/>
  <c r="H1012" i="1" s="1"/>
  <c r="S36" i="1"/>
  <c r="S35" i="1" s="1"/>
  <c r="S34" i="1" s="1"/>
  <c r="S33" i="1" s="1"/>
  <c r="S389" i="1"/>
  <c r="S388" i="1" s="1"/>
  <c r="S387" i="1" s="1"/>
  <c r="S386" i="1" s="1"/>
  <c r="S385" i="1" s="1"/>
  <c r="S497" i="1"/>
  <c r="S496" i="1" s="1"/>
  <c r="S495" i="1" s="1"/>
  <c r="T1003" i="1"/>
  <c r="S1018" i="1"/>
  <c r="S1002" i="1"/>
  <c r="S1001" i="1" s="1"/>
  <c r="S1000" i="1" s="1"/>
  <c r="S1036" i="1"/>
  <c r="H334" i="1"/>
  <c r="H726" i="1"/>
  <c r="H734" i="1"/>
  <c r="H869" i="1"/>
  <c r="N389" i="1"/>
  <c r="N388" i="1" s="1"/>
  <c r="N387" i="1" s="1"/>
  <c r="N386" i="1" s="1"/>
  <c r="N385" i="1" s="1"/>
  <c r="N1002" i="1"/>
  <c r="N1001" i="1" s="1"/>
  <c r="N1000" i="1" s="1"/>
  <c r="N1036" i="1"/>
  <c r="N1018" i="1"/>
  <c r="S346" i="1"/>
  <c r="O726" i="1"/>
  <c r="N733" i="1"/>
  <c r="N732" i="1" s="1"/>
  <c r="N755" i="1"/>
  <c r="N754" i="1" s="1"/>
  <c r="N753" i="1" s="1"/>
  <c r="S333" i="1"/>
  <c r="S755" i="1"/>
  <c r="S754" i="1" s="1"/>
  <c r="S753" i="1" s="1"/>
  <c r="S1025" i="1"/>
  <c r="S1024" i="1" s="1"/>
  <c r="S1023" i="1" s="1"/>
  <c r="N291" i="1"/>
  <c r="S323" i="1"/>
  <c r="S328" i="1"/>
  <c r="S763" i="1"/>
  <c r="S762" i="1" s="1"/>
  <c r="S761" i="1" s="1"/>
  <c r="S862" i="1"/>
  <c r="S861" i="1" s="1"/>
  <c r="T1014" i="1"/>
  <c r="T1013" i="1" s="1"/>
  <c r="T1012" i="1" s="1"/>
  <c r="G917" i="1"/>
  <c r="G910" i="1" s="1"/>
  <c r="N36" i="1"/>
  <c r="N35" i="1" s="1"/>
  <c r="N34" i="1" s="1"/>
  <c r="N33" i="1" s="1"/>
  <c r="G971" i="1"/>
  <c r="G970" i="1" s="1"/>
  <c r="G969" i="1" s="1"/>
  <c r="G968" i="1" s="1"/>
  <c r="G710" i="1"/>
  <c r="G709" i="1" s="1"/>
  <c r="G708" i="1" s="1"/>
  <c r="G707" i="1" s="1"/>
  <c r="G1006" i="1"/>
  <c r="O729" i="1"/>
  <c r="S200" i="1"/>
  <c r="S199" i="1" s="1"/>
  <c r="S198" i="1" s="1"/>
  <c r="S215" i="1"/>
  <c r="S214" i="1" s="1"/>
  <c r="S213" i="1" s="1"/>
  <c r="S425" i="1"/>
  <c r="S424" i="1" s="1"/>
  <c r="S419" i="1" s="1"/>
  <c r="S408" i="1" s="1"/>
  <c r="S397" i="1" s="1"/>
  <c r="S639" i="1"/>
  <c r="S635" i="1" s="1"/>
  <c r="T729" i="1"/>
  <c r="S839" i="1"/>
  <c r="S838" i="1" s="1"/>
  <c r="S818" i="1" s="1"/>
  <c r="S817" i="1" s="1"/>
  <c r="S917" i="1"/>
  <c r="S910" i="1" s="1"/>
  <c r="S1006" i="1"/>
  <c r="S110" i="1"/>
  <c r="S109" i="1" s="1"/>
  <c r="S108" i="1" s="1"/>
  <c r="G346" i="1"/>
  <c r="G683" i="1"/>
  <c r="G682" i="1" s="1"/>
  <c r="G243" i="1"/>
  <c r="G239" i="1" s="1"/>
  <c r="G238" i="1" s="1"/>
  <c r="G237" i="1" s="1"/>
  <c r="G619" i="1"/>
  <c r="G618" i="1" s="1"/>
  <c r="H959" i="1"/>
  <c r="H958" i="1" s="1"/>
  <c r="H982" i="1"/>
  <c r="H981" i="1" s="1"/>
  <c r="H980" i="1" s="1"/>
  <c r="H979" i="1" s="1"/>
  <c r="H978" i="1" s="1"/>
  <c r="H1003" i="1"/>
  <c r="O84" i="1"/>
  <c r="N139" i="1"/>
  <c r="N618" i="1"/>
  <c r="S683" i="1"/>
  <c r="S682" i="1" s="1"/>
  <c r="T795" i="1"/>
  <c r="T794" i="1" s="1"/>
  <c r="T793" i="1" s="1"/>
  <c r="T792" i="1" s="1"/>
  <c r="T791" i="1" s="1"/>
  <c r="T790" i="1" s="1"/>
  <c r="S892" i="1"/>
  <c r="S891" i="1" s="1"/>
  <c r="S890" i="1" s="1"/>
  <c r="S889" i="1" s="1"/>
  <c r="S888" i="1" s="1"/>
  <c r="T756" i="1"/>
  <c r="H84" i="1"/>
  <c r="S721" i="1"/>
  <c r="S720" i="1" s="1"/>
  <c r="G110" i="1"/>
  <c r="G109" i="1" s="1"/>
  <c r="G108" i="1" s="1"/>
  <c r="G755" i="1"/>
  <c r="G754" i="1" s="1"/>
  <c r="G753" i="1" s="1"/>
  <c r="G892" i="1"/>
  <c r="G891" i="1" s="1"/>
  <c r="G890" i="1" s="1"/>
  <c r="G889" i="1" s="1"/>
  <c r="G888" i="1" s="1"/>
  <c r="N639" i="1"/>
  <c r="N635" i="1" s="1"/>
  <c r="N721" i="1"/>
  <c r="N720" i="1" s="1"/>
  <c r="N763" i="1"/>
  <c r="N762" i="1" s="1"/>
  <c r="N761" i="1" s="1"/>
  <c r="N917" i="1"/>
  <c r="N910" i="1" s="1"/>
  <c r="O993" i="1"/>
  <c r="N1025" i="1"/>
  <c r="N1024" i="1" s="1"/>
  <c r="N1023" i="1" s="1"/>
  <c r="S73" i="1"/>
  <c r="S72" i="1" s="1"/>
  <c r="S71" i="1" s="1"/>
  <c r="S291" i="1"/>
  <c r="T726" i="1"/>
  <c r="S733" i="1"/>
  <c r="S732" i="1" s="1"/>
  <c r="S744" i="1"/>
  <c r="S743" i="1" s="1"/>
  <c r="S949" i="1"/>
  <c r="S948" i="1" s="1"/>
  <c r="S942" i="1" s="1"/>
  <c r="T959" i="1"/>
  <c r="T958" i="1" s="1"/>
  <c r="H729" i="1"/>
  <c r="H756" i="1"/>
  <c r="N73" i="1"/>
  <c r="N72" i="1" s="1"/>
  <c r="N71" i="1" s="1"/>
  <c r="N110" i="1"/>
  <c r="N109" i="1" s="1"/>
  <c r="N108" i="1" s="1"/>
  <c r="N171" i="1"/>
  <c r="N170" i="1" s="1"/>
  <c r="N169" i="1" s="1"/>
  <c r="N168" i="1" s="1"/>
  <c r="N200" i="1"/>
  <c r="N199" i="1" s="1"/>
  <c r="N198" i="1" s="1"/>
  <c r="N346" i="1"/>
  <c r="N683" i="1"/>
  <c r="N682" i="1" s="1"/>
  <c r="O869" i="1"/>
  <c r="O868" i="1" s="1"/>
  <c r="O867" i="1" s="1"/>
  <c r="O1003" i="1"/>
  <c r="S15" i="1"/>
  <c r="S14" i="1" s="1"/>
  <c r="S13" i="1" s="1"/>
  <c r="S12" i="1" s="1"/>
  <c r="S127" i="1"/>
  <c r="S239" i="1"/>
  <c r="S238" i="1" s="1"/>
  <c r="S237" i="1" s="1"/>
  <c r="S461" i="1"/>
  <c r="S457" i="1" s="1"/>
  <c r="S456" i="1" s="1"/>
  <c r="S450" i="1" s="1"/>
  <c r="T734" i="1"/>
  <c r="T37" i="1"/>
  <c r="N221" i="1"/>
  <c r="N220" i="1" s="1"/>
  <c r="O111" i="1"/>
  <c r="O74" i="1"/>
  <c r="S259" i="1"/>
  <c r="S258" i="1" s="1"/>
  <c r="S252" i="1" s="1"/>
  <c r="H136" i="1"/>
  <c r="H172" i="1"/>
  <c r="H171" i="1" s="1"/>
  <c r="H170" i="1" s="1"/>
  <c r="H542" i="1"/>
  <c r="H541" i="1" s="1"/>
  <c r="H540" i="1" s="1"/>
  <c r="H539" i="1" s="1"/>
  <c r="H538" i="1" s="1"/>
  <c r="N259" i="1"/>
  <c r="N258" i="1" s="1"/>
  <c r="N252" i="1" s="1"/>
  <c r="S278" i="1"/>
  <c r="T642" i="1"/>
  <c r="G469" i="1"/>
  <c r="G468" i="1" s="1"/>
  <c r="G467" i="1" s="1"/>
  <c r="G466" i="1" s="1"/>
  <c r="T87" i="1"/>
  <c r="T136" i="1"/>
  <c r="T164" i="1"/>
  <c r="T163" i="1" s="1"/>
  <c r="T162" i="1" s="1"/>
  <c r="H37" i="1"/>
  <c r="H36" i="1" s="1"/>
  <c r="H35" i="1" s="1"/>
  <c r="H74" i="1"/>
  <c r="N341" i="1"/>
  <c r="N461" i="1"/>
  <c r="N457" i="1" s="1"/>
  <c r="N456" i="1" s="1"/>
  <c r="N450" i="1" s="1"/>
  <c r="G186" i="1"/>
  <c r="G185" i="1" s="1"/>
  <c r="G184" i="1" s="1"/>
  <c r="G183" i="1" s="1"/>
  <c r="G221" i="1"/>
  <c r="G220" i="1" s="1"/>
  <c r="G461" i="1"/>
  <c r="G457" i="1" s="1"/>
  <c r="G456" i="1" s="1"/>
  <c r="G450" i="1" s="1"/>
  <c r="O224" i="1"/>
  <c r="O223" i="1" s="1"/>
  <c r="O222" i="1" s="1"/>
  <c r="T542" i="1"/>
  <c r="T541" i="1" s="1"/>
  <c r="T540" i="1" s="1"/>
  <c r="T539" i="1" s="1"/>
  <c r="T538" i="1" s="1"/>
  <c r="H123" i="1"/>
  <c r="H122" i="1" s="1"/>
  <c r="H121" i="1" s="1"/>
  <c r="H566" i="1"/>
  <c r="H565" i="1" s="1"/>
  <c r="H564" i="1" s="1"/>
  <c r="H563" i="1" s="1"/>
  <c r="H562" i="1" s="1"/>
  <c r="G146" i="1"/>
  <c r="N66" i="1"/>
  <c r="N65" i="1" s="1"/>
  <c r="N64" i="1" s="1"/>
  <c r="T534" i="1"/>
  <c r="T533" i="1" s="1"/>
  <c r="T532" i="1" s="1"/>
  <c r="T531" i="1" s="1"/>
  <c r="T530" i="1" s="1"/>
  <c r="G259" i="1"/>
  <c r="G258" i="1" s="1"/>
  <c r="G252" i="1" s="1"/>
  <c r="O123" i="1"/>
  <c r="O122" i="1" s="1"/>
  <c r="O121" i="1" s="1"/>
  <c r="T18" i="1"/>
  <c r="S66" i="1"/>
  <c r="S65" i="1" s="1"/>
  <c r="S64" i="1" s="1"/>
  <c r="S186" i="1"/>
  <c r="S185" i="1" s="1"/>
  <c r="S184" i="1" s="1"/>
  <c r="S183" i="1" s="1"/>
  <c r="H179" i="1"/>
  <c r="H178" i="1" s="1"/>
  <c r="H177" i="1" s="1"/>
  <c r="H224" i="1"/>
  <c r="H223" i="1" s="1"/>
  <c r="H222" i="1" s="1"/>
  <c r="H18" i="1"/>
  <c r="H87" i="1"/>
  <c r="N215" i="1"/>
  <c r="N214" i="1" s="1"/>
  <c r="N213" i="1" s="1"/>
  <c r="N272" i="1"/>
  <c r="N271" i="1" s="1"/>
  <c r="N278" i="1"/>
  <c r="O713" i="1"/>
  <c r="T172" i="1"/>
  <c r="T171" i="1" s="1"/>
  <c r="T170" i="1" s="1"/>
  <c r="T224" i="1"/>
  <c r="T223" i="1" s="1"/>
  <c r="T222" i="1" s="1"/>
  <c r="S272" i="1"/>
  <c r="S271" i="1" s="1"/>
  <c r="S469" i="1"/>
  <c r="S468" i="1" s="1"/>
  <c r="S467" i="1" s="1"/>
  <c r="S466" i="1" s="1"/>
  <c r="T722" i="1"/>
  <c r="T713" i="1"/>
  <c r="G272" i="1"/>
  <c r="G271" i="1" s="1"/>
  <c r="G341" i="1"/>
  <c r="H722" i="1"/>
  <c r="H795" i="1"/>
  <c r="H794" i="1" s="1"/>
  <c r="H793" i="1" s="1"/>
  <c r="H792" i="1" s="1"/>
  <c r="H791" i="1" s="1"/>
  <c r="H790" i="1" s="1"/>
  <c r="O18" i="1"/>
  <c r="O37" i="1"/>
  <c r="O87" i="1"/>
  <c r="O179" i="1"/>
  <c r="O178" i="1" s="1"/>
  <c r="O177" i="1" s="1"/>
  <c r="O722" i="1"/>
  <c r="T74" i="1"/>
  <c r="T123" i="1"/>
  <c r="T122" i="1" s="1"/>
  <c r="T121" i="1" s="1"/>
  <c r="T179" i="1"/>
  <c r="T178" i="1" s="1"/>
  <c r="T177" i="1" s="1"/>
  <c r="S669" i="1"/>
  <c r="S665" i="1" s="1"/>
  <c r="S206" i="1"/>
  <c r="S205" i="1" s="1"/>
  <c r="S157" i="1"/>
  <c r="S156" i="1" s="1"/>
  <c r="S221" i="1"/>
  <c r="S220" i="1" s="1"/>
  <c r="S528" i="1"/>
  <c r="T982" i="1"/>
  <c r="T981" i="1" s="1"/>
  <c r="T980" i="1" s="1"/>
  <c r="T979" i="1" s="1"/>
  <c r="T978" i="1" s="1"/>
  <c r="T993" i="1"/>
  <c r="S876" i="1"/>
  <c r="S875" i="1" s="1"/>
  <c r="S868" i="1"/>
  <c r="S867" i="1" s="1"/>
  <c r="G833" i="1"/>
  <c r="G832" i="1" s="1"/>
  <c r="O542" i="1"/>
  <c r="O541" i="1" s="1"/>
  <c r="O540" i="1" s="1"/>
  <c r="O539" i="1" s="1"/>
  <c r="O538" i="1" s="1"/>
  <c r="G139" i="1"/>
  <c r="G171" i="1"/>
  <c r="G170" i="1" s="1"/>
  <c r="G169" i="1" s="1"/>
  <c r="G168" i="1" s="1"/>
  <c r="G215" i="1"/>
  <c r="G214" i="1" s="1"/>
  <c r="G213" i="1" s="1"/>
  <c r="G299" i="1"/>
  <c r="G298" i="1" s="1"/>
  <c r="G297" i="1" s="1"/>
  <c r="G296" i="1" s="1"/>
  <c r="G389" i="1"/>
  <c r="G388" i="1" s="1"/>
  <c r="G387" i="1" s="1"/>
  <c r="G386" i="1" s="1"/>
  <c r="G385" i="1" s="1"/>
  <c r="G576" i="1"/>
  <c r="G572" i="1" s="1"/>
  <c r="G571" i="1" s="1"/>
  <c r="G570" i="1" s="1"/>
  <c r="G561" i="1" s="1"/>
  <c r="G560" i="1" s="1"/>
  <c r="G721" i="1"/>
  <c r="G720" i="1" s="1"/>
  <c r="G992" i="1"/>
  <c r="G991" i="1" s="1"/>
  <c r="G990" i="1" s="1"/>
  <c r="G989" i="1" s="1"/>
  <c r="N807" i="1"/>
  <c r="N806" i="1" s="1"/>
  <c r="N799" i="1" s="1"/>
  <c r="N949" i="1"/>
  <c r="N948" i="1" s="1"/>
  <c r="N942" i="1" s="1"/>
  <c r="N206" i="1"/>
  <c r="N205" i="1" s="1"/>
  <c r="G200" i="1"/>
  <c r="G199" i="1" s="1"/>
  <c r="G198" i="1" s="1"/>
  <c r="G291" i="1"/>
  <c r="G367" i="1"/>
  <c r="H111" i="1"/>
  <c r="H642" i="1"/>
  <c r="H993" i="1"/>
  <c r="O136" i="1"/>
  <c r="O164" i="1"/>
  <c r="O163" i="1" s="1"/>
  <c r="O162" i="1" s="1"/>
  <c r="O172" i="1"/>
  <c r="N469" i="1"/>
  <c r="N468" i="1" s="1"/>
  <c r="N467" i="1" s="1"/>
  <c r="N466" i="1" s="1"/>
  <c r="N669" i="1"/>
  <c r="N665" i="1" s="1"/>
  <c r="N744" i="1"/>
  <c r="N743" i="1" s="1"/>
  <c r="N833" i="1"/>
  <c r="N832" i="1" s="1"/>
  <c r="N876" i="1"/>
  <c r="N875" i="1" s="1"/>
  <c r="G839" i="1"/>
  <c r="G838" i="1" s="1"/>
  <c r="H164" i="1"/>
  <c r="H163" i="1" s="1"/>
  <c r="H162" i="1" s="1"/>
  <c r="H534" i="1"/>
  <c r="H533" i="1" s="1"/>
  <c r="H532" i="1" s="1"/>
  <c r="H531" i="1" s="1"/>
  <c r="H530" i="1" s="1"/>
  <c r="H713" i="1"/>
  <c r="H1009" i="1"/>
  <c r="H1008" i="1" s="1"/>
  <c r="H1007" i="1" s="1"/>
  <c r="N15" i="1"/>
  <c r="N14" i="1" s="1"/>
  <c r="N13" i="1" s="1"/>
  <c r="N12" i="1" s="1"/>
  <c r="N328" i="1"/>
  <c r="N333" i="1"/>
  <c r="N425" i="1"/>
  <c r="N424" i="1" s="1"/>
  <c r="N419" i="1" s="1"/>
  <c r="N408" i="1" s="1"/>
  <c r="N397" i="1" s="1"/>
  <c r="N486" i="1"/>
  <c r="N485" i="1" s="1"/>
  <c r="N484" i="1" s="1"/>
  <c r="N497" i="1"/>
  <c r="N496" i="1" s="1"/>
  <c r="N495" i="1" s="1"/>
  <c r="O534" i="1"/>
  <c r="O533" i="1" s="1"/>
  <c r="O532" i="1" s="1"/>
  <c r="O531" i="1" s="1"/>
  <c r="O530" i="1" s="1"/>
  <c r="N576" i="1"/>
  <c r="N572" i="1" s="1"/>
  <c r="N571" i="1" s="1"/>
  <c r="N570" i="1" s="1"/>
  <c r="N561" i="1" s="1"/>
  <c r="N560" i="1" s="1"/>
  <c r="N710" i="1"/>
  <c r="N709" i="1" s="1"/>
  <c r="N708" i="1" s="1"/>
  <c r="N707" i="1" s="1"/>
  <c r="O734" i="1"/>
  <c r="O756" i="1"/>
  <c r="N839" i="1"/>
  <c r="N838" i="1" s="1"/>
  <c r="O959" i="1"/>
  <c r="O958" i="1" s="1"/>
  <c r="N127" i="1"/>
  <c r="N186" i="1"/>
  <c r="N185" i="1" s="1"/>
  <c r="N184" i="1" s="1"/>
  <c r="N183" i="1" s="1"/>
  <c r="O642" i="1"/>
  <c r="O982" i="1"/>
  <c r="O981" i="1" s="1"/>
  <c r="O980" i="1" s="1"/>
  <c r="O979" i="1" s="1"/>
  <c r="O978" i="1" s="1"/>
  <c r="N892" i="1"/>
  <c r="N891" i="1" s="1"/>
  <c r="N890" i="1" s="1"/>
  <c r="N889" i="1" s="1"/>
  <c r="N888" i="1" s="1"/>
  <c r="O1009" i="1"/>
  <c r="O1008" i="1" s="1"/>
  <c r="O1007" i="1" s="1"/>
  <c r="O1014" i="1"/>
  <c r="O1013" i="1" s="1"/>
  <c r="O1012" i="1" s="1"/>
  <c r="N157" i="1"/>
  <c r="N156" i="1" s="1"/>
  <c r="N297" i="1"/>
  <c r="N296" i="1" s="1"/>
  <c r="N323" i="1"/>
  <c r="N529" i="1"/>
  <c r="N528" i="1"/>
  <c r="N862" i="1"/>
  <c r="N861" i="1" s="1"/>
  <c r="O795" i="1"/>
  <c r="O794" i="1" s="1"/>
  <c r="O793" i="1" s="1"/>
  <c r="O792" i="1" s="1"/>
  <c r="O791" i="1" s="1"/>
  <c r="O790" i="1" s="1"/>
  <c r="N992" i="1"/>
  <c r="N991" i="1" s="1"/>
  <c r="N990" i="1" s="1"/>
  <c r="N989" i="1" s="1"/>
  <c r="G1025" i="1"/>
  <c r="G1024" i="1" s="1"/>
  <c r="G1023" i="1" s="1"/>
  <c r="G1018" i="1"/>
  <c r="G862" i="1"/>
  <c r="G861" i="1" s="1"/>
  <c r="G763" i="1"/>
  <c r="G762" i="1" s="1"/>
  <c r="G761" i="1" s="1"/>
  <c r="G744" i="1"/>
  <c r="G743" i="1" s="1"/>
  <c r="G733" i="1"/>
  <c r="G732" i="1" s="1"/>
  <c r="G639" i="1"/>
  <c r="G635" i="1" s="1"/>
  <c r="G669" i="1"/>
  <c r="G665" i="1" s="1"/>
  <c r="G647" i="1" s="1"/>
  <c r="G486" i="1"/>
  <c r="G485" i="1" s="1"/>
  <c r="G484" i="1" s="1"/>
  <c r="G497" i="1"/>
  <c r="G496" i="1" s="1"/>
  <c r="G495" i="1" s="1"/>
  <c r="H389" i="1"/>
  <c r="G323" i="1"/>
  <c r="G278" i="1"/>
  <c r="G206" i="1"/>
  <c r="G205" i="1" s="1"/>
  <c r="G127" i="1"/>
  <c r="G157" i="1"/>
  <c r="G156" i="1" s="1"/>
  <c r="G73" i="1"/>
  <c r="G72" i="1" s="1"/>
  <c r="G71" i="1" s="1"/>
  <c r="G66" i="1"/>
  <c r="G65" i="1" s="1"/>
  <c r="G64" i="1" s="1"/>
  <c r="G36" i="1"/>
  <c r="G35" i="1" s="1"/>
  <c r="G34" i="1" s="1"/>
  <c r="G33" i="1" s="1"/>
  <c r="G15" i="1"/>
  <c r="G14" i="1" s="1"/>
  <c r="G13" i="1" s="1"/>
  <c r="G12" i="1" s="1"/>
  <c r="G528" i="1"/>
  <c r="G529" i="1"/>
  <c r="G333" i="1"/>
  <c r="G876" i="1"/>
  <c r="G875" i="1" s="1"/>
  <c r="R294" i="1"/>
  <c r="M294" i="1"/>
  <c r="F294" i="1"/>
  <c r="R292" i="1"/>
  <c r="M292" i="1"/>
  <c r="F292" i="1"/>
  <c r="V146" i="1" l="1"/>
  <c r="N860" i="1"/>
  <c r="O323" i="1"/>
  <c r="L146" i="1"/>
  <c r="T146" i="1"/>
  <c r="Q146" i="1"/>
  <c r="H200" i="1"/>
  <c r="H199" i="1" s="1"/>
  <c r="H198" i="1" s="1"/>
  <c r="O146" i="1"/>
  <c r="O457" i="1"/>
  <c r="O456" i="1" s="1"/>
  <c r="O450" i="1" s="1"/>
  <c r="L171" i="1"/>
  <c r="L170" i="1" s="1"/>
  <c r="H1018" i="1"/>
  <c r="H1025" i="1"/>
  <c r="H1024" i="1" s="1"/>
  <c r="H1023" i="1" s="1"/>
  <c r="O298" i="1"/>
  <c r="O297" i="1" s="1"/>
  <c r="O296" i="1" s="1"/>
  <c r="T639" i="1"/>
  <c r="T635" i="1" s="1"/>
  <c r="H755" i="1"/>
  <c r="H754" i="1" s="1"/>
  <c r="H753" i="1" s="1"/>
  <c r="H752" i="1" s="1"/>
  <c r="H751" i="1" s="1"/>
  <c r="V497" i="1"/>
  <c r="V496" i="1" s="1"/>
  <c r="Q572" i="1"/>
  <c r="Q571" i="1" s="1"/>
  <c r="Q570" i="1" s="1"/>
  <c r="T469" i="1"/>
  <c r="T468" i="1" s="1"/>
  <c r="T467" i="1" s="1"/>
  <c r="T466" i="1" s="1"/>
  <c r="O763" i="1"/>
  <c r="O762" i="1" s="1"/>
  <c r="O761" i="1" s="1"/>
  <c r="V639" i="1"/>
  <c r="V635" i="1" s="1"/>
  <c r="L1006" i="1"/>
  <c r="H15" i="1"/>
  <c r="H14" i="1" s="1"/>
  <c r="H13" i="1" s="1"/>
  <c r="H12" i="1" s="1"/>
  <c r="T733" i="1"/>
  <c r="T732" i="1" s="1"/>
  <c r="H876" i="1"/>
  <c r="H875" i="1" s="1"/>
  <c r="O497" i="1"/>
  <c r="O496" i="1" s="1"/>
  <c r="O495" i="1" s="1"/>
  <c r="V243" i="1"/>
  <c r="V239" i="1" s="1"/>
  <c r="V238" i="1" s="1"/>
  <c r="V237" i="1" s="1"/>
  <c r="H206" i="1"/>
  <c r="H205" i="1" s="1"/>
  <c r="N719" i="1"/>
  <c r="N718" i="1" s="1"/>
  <c r="O200" i="1"/>
  <c r="O199" i="1" s="1"/>
  <c r="O198" i="1" s="1"/>
  <c r="O733" i="1"/>
  <c r="O732" i="1" s="1"/>
  <c r="T992" i="1"/>
  <c r="T991" i="1" s="1"/>
  <c r="T990" i="1" s="1"/>
  <c r="T989" i="1" s="1"/>
  <c r="N277" i="1"/>
  <c r="T868" i="1"/>
  <c r="T867" i="1" s="1"/>
  <c r="Q36" i="1"/>
  <c r="Q35" i="1" s="1"/>
  <c r="Q34" i="1" s="1"/>
  <c r="Q33" i="1" s="1"/>
  <c r="L992" i="1"/>
  <c r="L991" i="1" s="1"/>
  <c r="L990" i="1" s="1"/>
  <c r="L989" i="1" s="1"/>
  <c r="H868" i="1"/>
  <c r="H867" i="1" s="1"/>
  <c r="T139" i="1"/>
  <c r="H833" i="1"/>
  <c r="H832" i="1" s="1"/>
  <c r="L367" i="1"/>
  <c r="L366" i="1" s="1"/>
  <c r="H639" i="1"/>
  <c r="S860" i="1"/>
  <c r="S859" i="1" s="1"/>
  <c r="S816" i="1" s="1"/>
  <c r="S782" i="1" s="1"/>
  <c r="H299" i="1"/>
  <c r="H298" i="1" s="1"/>
  <c r="H297" i="1" s="1"/>
  <c r="H296" i="1" s="1"/>
  <c r="Q1025" i="1"/>
  <c r="Q1024" i="1" s="1"/>
  <c r="Q1023" i="1" s="1"/>
  <c r="Q833" i="1"/>
  <c r="Q832" i="1" s="1"/>
  <c r="Q367" i="1"/>
  <c r="Q366" i="1" s="1"/>
  <c r="T367" i="1"/>
  <c r="T366" i="1" s="1"/>
  <c r="O367" i="1"/>
  <c r="O366" i="1" s="1"/>
  <c r="L308" i="1"/>
  <c r="T200" i="1"/>
  <c r="T199" i="1" s="1"/>
  <c r="T198" i="1" s="1"/>
  <c r="T197" i="1" s="1"/>
  <c r="T36" i="1"/>
  <c r="T35" i="1" s="1"/>
  <c r="T34" i="1" s="1"/>
  <c r="T33" i="1" s="1"/>
  <c r="T949" i="1"/>
  <c r="T948" i="1" s="1"/>
  <c r="T942" i="1" s="1"/>
  <c r="T941" i="1" s="1"/>
  <c r="V15" i="1"/>
  <c r="V14" i="1" s="1"/>
  <c r="V13" i="1" s="1"/>
  <c r="V12" i="1" s="1"/>
  <c r="T486" i="1"/>
  <c r="T485" i="1" s="1"/>
  <c r="T484" i="1" s="1"/>
  <c r="T243" i="1"/>
  <c r="T239" i="1" s="1"/>
  <c r="T238" i="1" s="1"/>
  <c r="T237" i="1" s="1"/>
  <c r="H486" i="1"/>
  <c r="H485" i="1" s="1"/>
  <c r="H484" i="1" s="1"/>
  <c r="L763" i="1"/>
  <c r="L762" i="1" s="1"/>
  <c r="L761" i="1" s="1"/>
  <c r="Q971" i="1"/>
  <c r="Q970" i="1" s="1"/>
  <c r="Q969" i="1" s="1"/>
  <c r="Q968" i="1" s="1"/>
  <c r="V755" i="1"/>
  <c r="V754" i="1" s="1"/>
  <c r="V753" i="1" s="1"/>
  <c r="V752" i="1" s="1"/>
  <c r="V751" i="1" s="1"/>
  <c r="H669" i="1"/>
  <c r="Q807" i="1"/>
  <c r="Q806" i="1" s="1"/>
  <c r="Q799" i="1" s="1"/>
  <c r="T108" i="1"/>
  <c r="V221" i="1"/>
  <c r="V220" i="1" s="1"/>
  <c r="Q450" i="1"/>
  <c r="V200" i="1"/>
  <c r="V199" i="1" s="1"/>
  <c r="V198" i="1" s="1"/>
  <c r="V619" i="1"/>
  <c r="V618" i="1" s="1"/>
  <c r="Q619" i="1"/>
  <c r="Q618" i="1" s="1"/>
  <c r="T299" i="1"/>
  <c r="O862" i="1"/>
  <c r="O861" i="1" s="1"/>
  <c r="O860" i="1" s="1"/>
  <c r="O859" i="1" s="1"/>
  <c r="H862" i="1"/>
  <c r="H861" i="1" s="1"/>
  <c r="H497" i="1"/>
  <c r="H496" i="1" s="1"/>
  <c r="H495" i="1" s="1"/>
  <c r="H328" i="1"/>
  <c r="T839" i="1"/>
  <c r="T838" i="1" s="1"/>
  <c r="O992" i="1"/>
  <c r="O991" i="1" s="1"/>
  <c r="O990" i="1" s="1"/>
  <c r="O989" i="1" s="1"/>
  <c r="L15" i="1"/>
  <c r="L14" i="1" s="1"/>
  <c r="L13" i="1" s="1"/>
  <c r="L12" i="1" s="1"/>
  <c r="V951" i="1"/>
  <c r="H243" i="1"/>
  <c r="H239" i="1" s="1"/>
  <c r="H238" i="1" s="1"/>
  <c r="H237" i="1" s="1"/>
  <c r="L951" i="1"/>
  <c r="H744" i="1"/>
  <c r="H743" i="1" s="1"/>
  <c r="H807" i="1"/>
  <c r="H806" i="1" s="1"/>
  <c r="H799" i="1" s="1"/>
  <c r="H272" i="1"/>
  <c r="H271" i="1" s="1"/>
  <c r="Q710" i="1"/>
  <c r="Q709" i="1" s="1"/>
  <c r="Q708" i="1" s="1"/>
  <c r="Q707" i="1" s="1"/>
  <c r="T341" i="1"/>
  <c r="L619" i="1"/>
  <c r="L618" i="1" s="1"/>
  <c r="V397" i="1"/>
  <c r="L509" i="1"/>
  <c r="L508" i="1" s="1"/>
  <c r="L507" i="1" s="1"/>
  <c r="L506" i="1" s="1"/>
  <c r="H892" i="1"/>
  <c r="H891" i="1" s="1"/>
  <c r="H890" i="1" s="1"/>
  <c r="H889" i="1" s="1"/>
  <c r="H888" i="1" s="1"/>
  <c r="T619" i="1"/>
  <c r="T618" i="1" s="1"/>
  <c r="O839" i="1"/>
  <c r="O838" i="1" s="1"/>
  <c r="O619" i="1"/>
  <c r="O618" i="1" s="1"/>
  <c r="H346" i="1"/>
  <c r="T323" i="1"/>
  <c r="L243" i="1"/>
  <c r="L239" i="1" s="1"/>
  <c r="L238" i="1" s="1"/>
  <c r="L237" i="1" s="1"/>
  <c r="H733" i="1"/>
  <c r="H732" i="1" s="1"/>
  <c r="O639" i="1"/>
  <c r="O635" i="1" s="1"/>
  <c r="V323" i="1"/>
  <c r="Q333" i="1"/>
  <c r="Q469" i="1"/>
  <c r="Q468" i="1" s="1"/>
  <c r="Q467" i="1" s="1"/>
  <c r="Q466" i="1" s="1"/>
  <c r="Q200" i="1"/>
  <c r="Q199" i="1" s="1"/>
  <c r="Q198" i="1" s="1"/>
  <c r="V721" i="1"/>
  <c r="V720" i="1" s="1"/>
  <c r="T710" i="1"/>
  <c r="T709" i="1" s="1"/>
  <c r="T708" i="1" s="1"/>
  <c r="T707" i="1" s="1"/>
  <c r="O710" i="1"/>
  <c r="O709" i="1" s="1"/>
  <c r="O708" i="1" s="1"/>
  <c r="O707" i="1" s="1"/>
  <c r="L73" i="1"/>
  <c r="L72" i="1" s="1"/>
  <c r="L71" i="1" s="1"/>
  <c r="V733" i="1"/>
  <c r="V732" i="1" s="1"/>
  <c r="T397" i="1"/>
  <c r="O346" i="1"/>
  <c r="O333" i="1"/>
  <c r="O139" i="1"/>
  <c r="H576" i="1"/>
  <c r="H572" i="1" s="1"/>
  <c r="H571" i="1" s="1"/>
  <c r="H570" i="1" s="1"/>
  <c r="H561" i="1" s="1"/>
  <c r="H560" i="1" s="1"/>
  <c r="L299" i="1"/>
  <c r="L298" i="1" s="1"/>
  <c r="Q397" i="1"/>
  <c r="Q243" i="1"/>
  <c r="Q239" i="1" s="1"/>
  <c r="Q238" i="1" s="1"/>
  <c r="Q237" i="1" s="1"/>
  <c r="Q323" i="1"/>
  <c r="N126" i="1"/>
  <c r="N120" i="1" s="1"/>
  <c r="N102" i="1" s="1"/>
  <c r="O755" i="1"/>
  <c r="O754" i="1" s="1"/>
  <c r="O753" i="1" s="1"/>
  <c r="T127" i="1"/>
  <c r="T126" i="1" s="1"/>
  <c r="T120" i="1" s="1"/>
  <c r="T755" i="1"/>
  <c r="T754" i="1" s="1"/>
  <c r="T753" i="1" s="1"/>
  <c r="T752" i="1" s="1"/>
  <c r="T751" i="1" s="1"/>
  <c r="V36" i="1"/>
  <c r="V35" i="1" s="1"/>
  <c r="V34" i="1" s="1"/>
  <c r="V33" i="1" s="1"/>
  <c r="L36" i="1"/>
  <c r="L35" i="1" s="1"/>
  <c r="L34" i="1" s="1"/>
  <c r="L33" i="1" s="1"/>
  <c r="Q171" i="1"/>
  <c r="Q170" i="1" s="1"/>
  <c r="Q169" i="1" s="1"/>
  <c r="Q168" i="1" s="1"/>
  <c r="L127" i="1"/>
  <c r="V108" i="1"/>
  <c r="Q755" i="1"/>
  <c r="Q754" i="1" s="1"/>
  <c r="Q753" i="1" s="1"/>
  <c r="L868" i="1"/>
  <c r="L867" i="1" s="1"/>
  <c r="L807" i="1"/>
  <c r="L806" i="1" s="1"/>
  <c r="L799" i="1" s="1"/>
  <c r="V833" i="1"/>
  <c r="V832" i="1" s="1"/>
  <c r="O971" i="1"/>
  <c r="O970" i="1" s="1"/>
  <c r="O969" i="1" s="1"/>
  <c r="O968" i="1" s="1"/>
  <c r="O397" i="1"/>
  <c r="O328" i="1"/>
  <c r="O186" i="1"/>
  <c r="O185" i="1" s="1"/>
  <c r="O184" i="1" s="1"/>
  <c r="O183" i="1" s="1"/>
  <c r="V299" i="1"/>
  <c r="V298" i="1" s="1"/>
  <c r="V297" i="1" s="1"/>
  <c r="V296" i="1" s="1"/>
  <c r="O243" i="1"/>
  <c r="O239" i="1" s="1"/>
  <c r="O238" i="1" s="1"/>
  <c r="O237" i="1" s="1"/>
  <c r="Q299" i="1"/>
  <c r="V366" i="1"/>
  <c r="L186" i="1"/>
  <c r="L185" i="1" s="1"/>
  <c r="L184" i="1" s="1"/>
  <c r="L183" i="1" s="1"/>
  <c r="Q15" i="1"/>
  <c r="Q14" i="1" s="1"/>
  <c r="Q13" i="1" s="1"/>
  <c r="Q12" i="1" s="1"/>
  <c r="Q127" i="1"/>
  <c r="Q733" i="1"/>
  <c r="Q732" i="1" s="1"/>
  <c r="H721" i="1"/>
  <c r="H720" i="1" s="1"/>
  <c r="V127" i="1"/>
  <c r="O572" i="1"/>
  <c r="O571" i="1" s="1"/>
  <c r="O570" i="1" s="1"/>
  <c r="Q949" i="1"/>
  <c r="Q948" i="1" s="1"/>
  <c r="Q942" i="1" s="1"/>
  <c r="Q221" i="1"/>
  <c r="Q220" i="1" s="1"/>
  <c r="L876" i="1"/>
  <c r="L875" i="1" s="1"/>
  <c r="L710" i="1"/>
  <c r="L709" i="1" s="1"/>
  <c r="L708" i="1" s="1"/>
  <c r="L707" i="1" s="1"/>
  <c r="Q868" i="1"/>
  <c r="Q867" i="1" s="1"/>
  <c r="H34" i="1"/>
  <c r="H33" i="1" s="1"/>
  <c r="T807" i="1"/>
  <c r="T806" i="1" s="1"/>
  <c r="T799" i="1" s="1"/>
  <c r="H917" i="1"/>
  <c r="L744" i="1"/>
  <c r="L743" i="1" s="1"/>
  <c r="H66" i="1"/>
  <c r="H65" i="1" s="1"/>
  <c r="H64" i="1" s="1"/>
  <c r="O949" i="1"/>
  <c r="O948" i="1" s="1"/>
  <c r="O942" i="1" s="1"/>
  <c r="L917" i="1"/>
  <c r="T669" i="1"/>
  <c r="L639" i="1"/>
  <c r="L635" i="1" s="1"/>
  <c r="V710" i="1"/>
  <c r="V709" i="1" s="1"/>
  <c r="V708" i="1" s="1"/>
  <c r="V707" i="1" s="1"/>
  <c r="O66" i="1"/>
  <c r="O65" i="1" s="1"/>
  <c r="O64" i="1" s="1"/>
  <c r="T252" i="1"/>
  <c r="Q157" i="1"/>
  <c r="Q156" i="1" s="1"/>
  <c r="O341" i="1"/>
  <c r="Q66" i="1"/>
  <c r="Q65" i="1" s="1"/>
  <c r="Q64" i="1" s="1"/>
  <c r="H157" i="1"/>
  <c r="H156" i="1" s="1"/>
  <c r="H635" i="1"/>
  <c r="Q108" i="1"/>
  <c r="H619" i="1"/>
  <c r="H618" i="1" s="1"/>
  <c r="H367" i="1"/>
  <c r="H366" i="1" s="1"/>
  <c r="H146" i="1"/>
  <c r="V529" i="1"/>
  <c r="T388" i="1"/>
  <c r="T387" i="1" s="1"/>
  <c r="T386" i="1" s="1"/>
  <c r="T385" i="1" s="1"/>
  <c r="T157" i="1"/>
  <c r="T156" i="1" s="1"/>
  <c r="V469" i="1"/>
  <c r="V468" i="1" s="1"/>
  <c r="V467" i="1" s="1"/>
  <c r="V466" i="1" s="1"/>
  <c r="H419" i="1"/>
  <c r="H408" i="1" s="1"/>
  <c r="H397" i="1" s="1"/>
  <c r="L157" i="1"/>
  <c r="L156" i="1" s="1"/>
  <c r="T572" i="1"/>
  <c r="T571" i="1" s="1"/>
  <c r="T570" i="1" s="1"/>
  <c r="Q388" i="1"/>
  <c r="Q387" i="1" s="1"/>
  <c r="Q386" i="1" s="1"/>
  <c r="Q385" i="1" s="1"/>
  <c r="H215" i="1"/>
  <c r="H214" i="1" s="1"/>
  <c r="H213" i="1" s="1"/>
  <c r="H388" i="1"/>
  <c r="H387" i="1" s="1"/>
  <c r="H386" i="1" s="1"/>
  <c r="H385" i="1" s="1"/>
  <c r="O157" i="1"/>
  <c r="O156" i="1" s="1"/>
  <c r="H469" i="1"/>
  <c r="H468" i="1" s="1"/>
  <c r="H467" i="1" s="1"/>
  <c r="H466" i="1" s="1"/>
  <c r="H341" i="1"/>
  <c r="L221" i="1"/>
  <c r="L220" i="1" s="1"/>
  <c r="V528" i="1"/>
  <c r="O469" i="1"/>
  <c r="O468" i="1" s="1"/>
  <c r="O467" i="1" s="1"/>
  <c r="O466" i="1" s="1"/>
  <c r="Q721" i="1"/>
  <c r="Q720" i="1" s="1"/>
  <c r="H461" i="1"/>
  <c r="H457" i="1" s="1"/>
  <c r="H456" i="1" s="1"/>
  <c r="H450" i="1" s="1"/>
  <c r="H186" i="1"/>
  <c r="H185" i="1" s="1"/>
  <c r="H184" i="1" s="1"/>
  <c r="H183" i="1" s="1"/>
  <c r="L389" i="1"/>
  <c r="Q1036" i="1"/>
  <c r="H333" i="1"/>
  <c r="T1006" i="1"/>
  <c r="T1025" i="1"/>
  <c r="T1024" i="1" s="1"/>
  <c r="T1023" i="1" s="1"/>
  <c r="T862" i="1"/>
  <c r="T861" i="1" s="1"/>
  <c r="T497" i="1"/>
  <c r="T496" i="1" s="1"/>
  <c r="T495" i="1" s="1"/>
  <c r="T474" i="1" s="1"/>
  <c r="T346" i="1"/>
  <c r="T328" i="1"/>
  <c r="O892" i="1"/>
  <c r="O891" i="1" s="1"/>
  <c r="O890" i="1" s="1"/>
  <c r="O889" i="1" s="1"/>
  <c r="O888" i="1" s="1"/>
  <c r="H839" i="1"/>
  <c r="H838" i="1" s="1"/>
  <c r="O669" i="1"/>
  <c r="O486" i="1"/>
  <c r="O485" i="1" s="1"/>
  <c r="O484" i="1" s="1"/>
  <c r="L486" i="1"/>
  <c r="L485" i="1" s="1"/>
  <c r="L484" i="1" s="1"/>
  <c r="L425" i="1"/>
  <c r="L424" i="1" s="1"/>
  <c r="L419" i="1" s="1"/>
  <c r="L408" i="1" s="1"/>
  <c r="L397" i="1" s="1"/>
  <c r="T833" i="1"/>
  <c r="T832" i="1" s="1"/>
  <c r="O1025" i="1"/>
  <c r="O1024" i="1" s="1"/>
  <c r="O1023" i="1" s="1"/>
  <c r="O833" i="1"/>
  <c r="O832" i="1" s="1"/>
  <c r="O291" i="1"/>
  <c r="T333" i="1"/>
  <c r="O807" i="1"/>
  <c r="O806" i="1" s="1"/>
  <c r="O799" i="1" s="1"/>
  <c r="L388" i="1"/>
  <c r="L387" i="1" s="1"/>
  <c r="L386" i="1" s="1"/>
  <c r="L385" i="1" s="1"/>
  <c r="Q73" i="1"/>
  <c r="Q72" i="1" s="1"/>
  <c r="Q71" i="1" s="1"/>
  <c r="V1036" i="1"/>
  <c r="L169" i="1"/>
  <c r="L168" i="1" s="1"/>
  <c r="O215" i="1"/>
  <c r="O214" i="1" s="1"/>
  <c r="O213" i="1" s="1"/>
  <c r="O197" i="1" s="1"/>
  <c r="T186" i="1"/>
  <c r="T185" i="1" s="1"/>
  <c r="T184" i="1" s="1"/>
  <c r="T183" i="1" s="1"/>
  <c r="H221" i="1"/>
  <c r="H220" i="1" s="1"/>
  <c r="O388" i="1"/>
  <c r="O387" i="1" s="1"/>
  <c r="O386" i="1" s="1"/>
  <c r="O385" i="1" s="1"/>
  <c r="Q186" i="1"/>
  <c r="Q185" i="1" s="1"/>
  <c r="Q184" i="1" s="1"/>
  <c r="Q183" i="1" s="1"/>
  <c r="L833" i="1"/>
  <c r="L832" i="1" s="1"/>
  <c r="L528" i="1"/>
  <c r="L529" i="1"/>
  <c r="H710" i="1"/>
  <c r="H709" i="1" s="1"/>
  <c r="H708" i="1" s="1"/>
  <c r="H707" i="1" s="1"/>
  <c r="O127" i="1"/>
  <c r="O36" i="1"/>
  <c r="O35" i="1" s="1"/>
  <c r="O34" i="1" s="1"/>
  <c r="O33" i="1" s="1"/>
  <c r="T15" i="1"/>
  <c r="T14" i="1" s="1"/>
  <c r="T13" i="1" s="1"/>
  <c r="T12" i="1" s="1"/>
  <c r="H949" i="1"/>
  <c r="H948" i="1" s="1"/>
  <c r="H942" i="1" s="1"/>
  <c r="H941" i="1" s="1"/>
  <c r="S322" i="1"/>
  <c r="S321" i="1" s="1"/>
  <c r="S315" i="1" s="1"/>
  <c r="L1036" i="1"/>
  <c r="V171" i="1"/>
  <c r="V170" i="1" s="1"/>
  <c r="V169" i="1" s="1"/>
  <c r="V168" i="1" s="1"/>
  <c r="Q341" i="1"/>
  <c r="L1018" i="1"/>
  <c r="L999" i="1" s="1"/>
  <c r="L200" i="1"/>
  <c r="L199" i="1" s="1"/>
  <c r="L198" i="1" s="1"/>
  <c r="Q992" i="1"/>
  <c r="Q991" i="1" s="1"/>
  <c r="Q990" i="1" s="1"/>
  <c r="Q989" i="1" s="1"/>
  <c r="L892" i="1"/>
  <c r="L891" i="1" s="1"/>
  <c r="L890" i="1" s="1"/>
  <c r="L889" i="1" s="1"/>
  <c r="L888" i="1" s="1"/>
  <c r="L66" i="1"/>
  <c r="L65" i="1" s="1"/>
  <c r="L64" i="1" s="1"/>
  <c r="V992" i="1"/>
  <c r="V991" i="1" s="1"/>
  <c r="V990" i="1" s="1"/>
  <c r="V989" i="1" s="1"/>
  <c r="Q669" i="1"/>
  <c r="Q862" i="1"/>
  <c r="Q861" i="1" s="1"/>
  <c r="Q328" i="1"/>
  <c r="Q215" i="1"/>
  <c r="Q214" i="1" s="1"/>
  <c r="Q213" i="1" s="1"/>
  <c r="V1018" i="1"/>
  <c r="V807" i="1"/>
  <c r="V806" i="1" s="1"/>
  <c r="V799" i="1" s="1"/>
  <c r="V346" i="1"/>
  <c r="V252" i="1"/>
  <c r="Q892" i="1"/>
  <c r="Q891" i="1" s="1"/>
  <c r="Q890" i="1" s="1"/>
  <c r="Q889" i="1" s="1"/>
  <c r="Q888" i="1" s="1"/>
  <c r="L1025" i="1"/>
  <c r="L1024" i="1" s="1"/>
  <c r="L1023" i="1" s="1"/>
  <c r="L862" i="1"/>
  <c r="L861" i="1" s="1"/>
  <c r="L721" i="1"/>
  <c r="L720" i="1" s="1"/>
  <c r="L497" i="1"/>
  <c r="L496" i="1" s="1"/>
  <c r="L495" i="1" s="1"/>
  <c r="L328" i="1"/>
  <c r="L839" i="1"/>
  <c r="L838" i="1" s="1"/>
  <c r="T221" i="1"/>
  <c r="T220" i="1" s="1"/>
  <c r="N999" i="1"/>
  <c r="N987" i="1" s="1"/>
  <c r="V157" i="1"/>
  <c r="V156" i="1" s="1"/>
  <c r="V669" i="1"/>
  <c r="V495" i="1"/>
  <c r="V139" i="1"/>
  <c r="L732" i="1"/>
  <c r="L323" i="1"/>
  <c r="V839" i="1"/>
  <c r="V838" i="1" s="1"/>
  <c r="V572" i="1"/>
  <c r="V571" i="1" s="1"/>
  <c r="V570" i="1" s="1"/>
  <c r="V186" i="1"/>
  <c r="V185" i="1" s="1"/>
  <c r="V184" i="1" s="1"/>
  <c r="V183" i="1" s="1"/>
  <c r="Q839" i="1"/>
  <c r="Q838" i="1" s="1"/>
  <c r="Q818" i="1" s="1"/>
  <c r="Q817" i="1" s="1"/>
  <c r="Q763" i="1"/>
  <c r="Q762" i="1" s="1"/>
  <c r="Q761" i="1" s="1"/>
  <c r="L215" i="1"/>
  <c r="L214" i="1" s="1"/>
  <c r="L213" i="1" s="1"/>
  <c r="L341" i="1"/>
  <c r="V868" i="1"/>
  <c r="V867" i="1" s="1"/>
  <c r="Q639" i="1"/>
  <c r="Q635" i="1" s="1"/>
  <c r="Q346" i="1"/>
  <c r="Q252" i="1"/>
  <c r="L576" i="1"/>
  <c r="L572" i="1" s="1"/>
  <c r="L571" i="1" s="1"/>
  <c r="L570" i="1" s="1"/>
  <c r="L561" i="1" s="1"/>
  <c r="L560" i="1" s="1"/>
  <c r="Q497" i="1"/>
  <c r="Q496" i="1" s="1"/>
  <c r="Q495" i="1" s="1"/>
  <c r="L291" i="1"/>
  <c r="L206" i="1"/>
  <c r="L205" i="1" s="1"/>
  <c r="H992" i="1"/>
  <c r="H991" i="1" s="1"/>
  <c r="H990" i="1" s="1"/>
  <c r="H989" i="1" s="1"/>
  <c r="O15" i="1"/>
  <c r="O14" i="1" s="1"/>
  <c r="O13" i="1" s="1"/>
  <c r="O12" i="1" s="1"/>
  <c r="O221" i="1"/>
  <c r="O220" i="1" s="1"/>
  <c r="H127" i="1"/>
  <c r="H126" i="1" s="1"/>
  <c r="H120" i="1" s="1"/>
  <c r="O171" i="1"/>
  <c r="O170" i="1" s="1"/>
  <c r="O169" i="1" s="1"/>
  <c r="O168" i="1" s="1"/>
  <c r="V73" i="1"/>
  <c r="V72" i="1" s="1"/>
  <c r="V71" i="1" s="1"/>
  <c r="V63" i="1" s="1"/>
  <c r="Q528" i="1"/>
  <c r="Q529" i="1"/>
  <c r="Q139" i="1"/>
  <c r="L669" i="1"/>
  <c r="L469" i="1"/>
  <c r="L468" i="1" s="1"/>
  <c r="L467" i="1" s="1"/>
  <c r="L466" i="1" s="1"/>
  <c r="L139" i="1"/>
  <c r="L333" i="1"/>
  <c r="V333" i="1"/>
  <c r="Q486" i="1"/>
  <c r="Q485" i="1" s="1"/>
  <c r="Q484" i="1" s="1"/>
  <c r="Q291" i="1"/>
  <c r="V1025" i="1"/>
  <c r="V1024" i="1" s="1"/>
  <c r="V1023" i="1" s="1"/>
  <c r="V1006" i="1"/>
  <c r="V862" i="1"/>
  <c r="V861" i="1" s="1"/>
  <c r="V486" i="1"/>
  <c r="V485" i="1" s="1"/>
  <c r="V484" i="1" s="1"/>
  <c r="L755" i="1"/>
  <c r="L754" i="1" s="1"/>
  <c r="L753" i="1" s="1"/>
  <c r="L461" i="1"/>
  <c r="L457" i="1" s="1"/>
  <c r="L456" i="1" s="1"/>
  <c r="L450" i="1" s="1"/>
  <c r="L346" i="1"/>
  <c r="V388" i="1"/>
  <c r="V387" i="1" s="1"/>
  <c r="V386" i="1" s="1"/>
  <c r="V385" i="1" s="1"/>
  <c r="V206" i="1"/>
  <c r="V205" i="1" s="1"/>
  <c r="H291" i="1"/>
  <c r="H1006" i="1"/>
  <c r="G941" i="1"/>
  <c r="G902" i="1" s="1"/>
  <c r="N63" i="1"/>
  <c r="N752" i="1"/>
  <c r="N751" i="1" s="1"/>
  <c r="G860" i="1"/>
  <c r="G859" i="1" s="1"/>
  <c r="S126" i="1"/>
  <c r="S120" i="1" s="1"/>
  <c r="S102" i="1" s="1"/>
  <c r="H1036" i="1"/>
  <c r="G752" i="1"/>
  <c r="G751" i="1" s="1"/>
  <c r="S752" i="1"/>
  <c r="S751" i="1" s="1"/>
  <c r="S999" i="1"/>
  <c r="S988" i="1" s="1"/>
  <c r="S63" i="1"/>
  <c r="S617" i="1"/>
  <c r="S616" i="1" s="1"/>
  <c r="H1002" i="1"/>
  <c r="H1001" i="1" s="1"/>
  <c r="H1000" i="1" s="1"/>
  <c r="N859" i="1"/>
  <c r="O721" i="1"/>
  <c r="O720" i="1" s="1"/>
  <c r="H169" i="1"/>
  <c r="H168" i="1" s="1"/>
  <c r="S474" i="1"/>
  <c r="S443" i="1" s="1"/>
  <c r="G719" i="1"/>
  <c r="G718" i="1" s="1"/>
  <c r="T721" i="1"/>
  <c r="T720" i="1" s="1"/>
  <c r="T719" i="1" s="1"/>
  <c r="T718" i="1" s="1"/>
  <c r="O1002" i="1"/>
  <c r="O1001" i="1" s="1"/>
  <c r="O1000" i="1" s="1"/>
  <c r="O1036" i="1"/>
  <c r="S941" i="1"/>
  <c r="S902" i="1" s="1"/>
  <c r="T1002" i="1"/>
  <c r="T1001" i="1" s="1"/>
  <c r="T1000" i="1" s="1"/>
  <c r="T1036" i="1"/>
  <c r="T73" i="1"/>
  <c r="T72" i="1" s="1"/>
  <c r="T71" i="1" s="1"/>
  <c r="T63" i="1" s="1"/>
  <c r="H860" i="1"/>
  <c r="T528" i="1"/>
  <c r="N322" i="1"/>
  <c r="N321" i="1" s="1"/>
  <c r="N315" i="1" s="1"/>
  <c r="G999" i="1"/>
  <c r="G987" i="1" s="1"/>
  <c r="N197" i="1"/>
  <c r="N196" i="1" s="1"/>
  <c r="S197" i="1"/>
  <c r="S196" i="1" s="1"/>
  <c r="G818" i="1"/>
  <c r="G817" i="1" s="1"/>
  <c r="O110" i="1"/>
  <c r="O109" i="1" s="1"/>
  <c r="O108" i="1" s="1"/>
  <c r="F291" i="1"/>
  <c r="G322" i="1"/>
  <c r="G321" i="1" s="1"/>
  <c r="G315" i="1" s="1"/>
  <c r="H110" i="1"/>
  <c r="H109" i="1" s="1"/>
  <c r="H108" i="1" s="1"/>
  <c r="O73" i="1"/>
  <c r="O72" i="1" s="1"/>
  <c r="O71" i="1" s="1"/>
  <c r="S719" i="1"/>
  <c r="S718" i="1" s="1"/>
  <c r="N647" i="1"/>
  <c r="N646" i="1" s="1"/>
  <c r="N818" i="1"/>
  <c r="N817" i="1" s="1"/>
  <c r="H73" i="1"/>
  <c r="H72" i="1" s="1"/>
  <c r="H71" i="1" s="1"/>
  <c r="G155" i="1"/>
  <c r="H528" i="1"/>
  <c r="S647" i="1"/>
  <c r="S646" i="1" s="1"/>
  <c r="S277" i="1"/>
  <c r="S270" i="1" s="1"/>
  <c r="S269" i="1" s="1"/>
  <c r="G646" i="1"/>
  <c r="N270" i="1"/>
  <c r="N269" i="1" s="1"/>
  <c r="T529" i="1"/>
  <c r="O529" i="1"/>
  <c r="S155" i="1"/>
  <c r="H529" i="1"/>
  <c r="N474" i="1"/>
  <c r="N443" i="1" s="1"/>
  <c r="O528" i="1"/>
  <c r="G197" i="1"/>
  <c r="G196" i="1" s="1"/>
  <c r="G474" i="1"/>
  <c r="G443" i="1" s="1"/>
  <c r="G617" i="1"/>
  <c r="G616" i="1" s="1"/>
  <c r="T169" i="1"/>
  <c r="T168" i="1" s="1"/>
  <c r="M291" i="1"/>
  <c r="G126" i="1"/>
  <c r="G120" i="1" s="1"/>
  <c r="G102" i="1" s="1"/>
  <c r="G277" i="1"/>
  <c r="G270" i="1" s="1"/>
  <c r="G269" i="1" s="1"/>
  <c r="O1006" i="1"/>
  <c r="N617" i="1"/>
  <c r="N616" i="1" s="1"/>
  <c r="N155" i="1"/>
  <c r="G63" i="1"/>
  <c r="R291" i="1"/>
  <c r="V617" i="1" l="1"/>
  <c r="V616" i="1" s="1"/>
  <c r="H859" i="1"/>
  <c r="H197" i="1"/>
  <c r="H196" i="1" s="1"/>
  <c r="O752" i="1"/>
  <c r="O751" i="1" s="1"/>
  <c r="L988" i="1"/>
  <c r="O126" i="1"/>
  <c r="O120" i="1" s="1"/>
  <c r="O102" i="1" s="1"/>
  <c r="T298" i="1"/>
  <c r="T297" i="1" s="1"/>
  <c r="T296" i="1" s="1"/>
  <c r="Q298" i="1"/>
  <c r="Q297" i="1" s="1"/>
  <c r="Q296" i="1" s="1"/>
  <c r="T443" i="1"/>
  <c r="V950" i="1"/>
  <c r="V949" i="1" s="1"/>
  <c r="V948" i="1" s="1"/>
  <c r="V942" i="1" s="1"/>
  <c r="V941" i="1" s="1"/>
  <c r="O941" i="1"/>
  <c r="L950" i="1"/>
  <c r="L949" i="1" s="1"/>
  <c r="L948" i="1" s="1"/>
  <c r="L942" i="1" s="1"/>
  <c r="L941" i="1" s="1"/>
  <c r="O719" i="1"/>
  <c r="O718" i="1" s="1"/>
  <c r="O818" i="1"/>
  <c r="O817" i="1" s="1"/>
  <c r="H818" i="1"/>
  <c r="H817" i="1" s="1"/>
  <c r="H816" i="1" s="1"/>
  <c r="H782" i="1" s="1"/>
  <c r="T617" i="1"/>
  <c r="T616" i="1" s="1"/>
  <c r="V322" i="1"/>
  <c r="V321" i="1" s="1"/>
  <c r="V315" i="1" s="1"/>
  <c r="T860" i="1"/>
  <c r="T859" i="1" s="1"/>
  <c r="T322" i="1"/>
  <c r="T321" i="1" s="1"/>
  <c r="T315" i="1" s="1"/>
  <c r="L297" i="1"/>
  <c r="L296" i="1" s="1"/>
  <c r="T818" i="1"/>
  <c r="T817" i="1" s="1"/>
  <c r="T999" i="1"/>
  <c r="T988" i="1" s="1"/>
  <c r="L752" i="1"/>
  <c r="L751" i="1" s="1"/>
  <c r="V197" i="1"/>
  <c r="V196" i="1" s="1"/>
  <c r="Q860" i="1"/>
  <c r="Q859" i="1" s="1"/>
  <c r="Q816" i="1" s="1"/>
  <c r="Q782" i="1" s="1"/>
  <c r="V719" i="1"/>
  <c r="V718" i="1" s="1"/>
  <c r="L860" i="1"/>
  <c r="L859" i="1" s="1"/>
  <c r="S987" i="1"/>
  <c r="S268" i="1"/>
  <c r="Q752" i="1"/>
  <c r="Q751" i="1" s="1"/>
  <c r="L63" i="1"/>
  <c r="H63" i="1"/>
  <c r="Q719" i="1"/>
  <c r="Q718" i="1" s="1"/>
  <c r="Q197" i="1"/>
  <c r="Q196" i="1" s="1"/>
  <c r="H719" i="1"/>
  <c r="H718" i="1" s="1"/>
  <c r="O617" i="1"/>
  <c r="O616" i="1" s="1"/>
  <c r="N268" i="1"/>
  <c r="H999" i="1"/>
  <c r="H987" i="1" s="1"/>
  <c r="V818" i="1"/>
  <c r="V817" i="1" s="1"/>
  <c r="L126" i="1"/>
  <c r="L120" i="1" s="1"/>
  <c r="L102" i="1" s="1"/>
  <c r="H474" i="1"/>
  <c r="H443" i="1" s="1"/>
  <c r="O322" i="1"/>
  <c r="O321" i="1" s="1"/>
  <c r="O315" i="1" s="1"/>
  <c r="V126" i="1"/>
  <c r="V120" i="1" s="1"/>
  <c r="V102" i="1" s="1"/>
  <c r="V58" i="1" s="1"/>
  <c r="L155" i="1"/>
  <c r="Q126" i="1"/>
  <c r="Q120" i="1" s="1"/>
  <c r="Q102" i="1" s="1"/>
  <c r="H322" i="1"/>
  <c r="H321" i="1" s="1"/>
  <c r="H315" i="1" s="1"/>
  <c r="Q63" i="1"/>
  <c r="Q617" i="1"/>
  <c r="Q616" i="1" s="1"/>
  <c r="H617" i="1"/>
  <c r="H616" i="1" s="1"/>
  <c r="O196" i="1"/>
  <c r="T196" i="1"/>
  <c r="O63" i="1"/>
  <c r="H155" i="1"/>
  <c r="Q474" i="1"/>
  <c r="Q443" i="1" s="1"/>
  <c r="L617" i="1"/>
  <c r="L616" i="1" s="1"/>
  <c r="O155" i="1"/>
  <c r="T155" i="1"/>
  <c r="Q155" i="1"/>
  <c r="V474" i="1"/>
  <c r="V443" i="1" s="1"/>
  <c r="O474" i="1"/>
  <c r="O443" i="1" s="1"/>
  <c r="L987" i="1"/>
  <c r="Q941" i="1"/>
  <c r="V999" i="1"/>
  <c r="V987" i="1" s="1"/>
  <c r="L818" i="1"/>
  <c r="L817" i="1" s="1"/>
  <c r="Q322" i="1"/>
  <c r="Q321" i="1" s="1"/>
  <c r="Q315" i="1" s="1"/>
  <c r="N988" i="1"/>
  <c r="T102" i="1"/>
  <c r="T58" i="1" s="1"/>
  <c r="L719" i="1"/>
  <c r="L718" i="1" s="1"/>
  <c r="V155" i="1"/>
  <c r="L322" i="1"/>
  <c r="L321" i="1" s="1"/>
  <c r="L315" i="1" s="1"/>
  <c r="L197" i="1"/>
  <c r="L196" i="1" s="1"/>
  <c r="N58" i="1"/>
  <c r="N816" i="1"/>
  <c r="N782" i="1" s="1"/>
  <c r="L474" i="1"/>
  <c r="L443" i="1" s="1"/>
  <c r="V860" i="1"/>
  <c r="V859" i="1" s="1"/>
  <c r="H102" i="1"/>
  <c r="S58" i="1"/>
  <c r="G816" i="1"/>
  <c r="G782" i="1" s="1"/>
  <c r="S615" i="1"/>
  <c r="S607" i="1" s="1"/>
  <c r="O816" i="1"/>
  <c r="O782" i="1" s="1"/>
  <c r="G988" i="1"/>
  <c r="N615" i="1"/>
  <c r="N607" i="1" s="1"/>
  <c r="G268" i="1"/>
  <c r="G615" i="1"/>
  <c r="G607" i="1" s="1"/>
  <c r="G58" i="1"/>
  <c r="M279" i="1"/>
  <c r="R279" i="1"/>
  <c r="F279" i="1"/>
  <c r="M283" i="1"/>
  <c r="O283" i="1" s="1"/>
  <c r="R283" i="1"/>
  <c r="T283" i="1" s="1"/>
  <c r="F283" i="1"/>
  <c r="H283" i="1" s="1"/>
  <c r="T816" i="1" l="1"/>
  <c r="T782" i="1" s="1"/>
  <c r="T987" i="1"/>
  <c r="V816" i="1"/>
  <c r="V782" i="1" s="1"/>
  <c r="H58" i="1"/>
  <c r="L58" i="1"/>
  <c r="L816" i="1"/>
  <c r="L782" i="1" s="1"/>
  <c r="H988" i="1"/>
  <c r="V988" i="1"/>
  <c r="Q58" i="1"/>
  <c r="O58" i="1"/>
  <c r="S57" i="1"/>
  <c r="S1034" i="1" s="1"/>
  <c r="S1037" i="1" s="1"/>
  <c r="N57" i="1"/>
  <c r="H282" i="1"/>
  <c r="H278" i="1" s="1"/>
  <c r="H277" i="1" s="1"/>
  <c r="H270" i="1" s="1"/>
  <c r="H269" i="1" s="1"/>
  <c r="H268" i="1" s="1"/>
  <c r="L283" i="1"/>
  <c r="L282" i="1" s="1"/>
  <c r="L278" i="1" s="1"/>
  <c r="L277" i="1" s="1"/>
  <c r="L270" i="1" s="1"/>
  <c r="L269" i="1" s="1"/>
  <c r="L268" i="1" s="1"/>
  <c r="T282" i="1"/>
  <c r="T278" i="1" s="1"/>
  <c r="T277" i="1" s="1"/>
  <c r="T270" i="1" s="1"/>
  <c r="T269" i="1" s="1"/>
  <c r="T268" i="1" s="1"/>
  <c r="V283" i="1"/>
  <c r="V282" i="1" s="1"/>
  <c r="V278" i="1" s="1"/>
  <c r="V277" i="1" s="1"/>
  <c r="V270" i="1" s="1"/>
  <c r="V269" i="1" s="1"/>
  <c r="V268" i="1" s="1"/>
  <c r="O282" i="1"/>
  <c r="O278" i="1" s="1"/>
  <c r="O277" i="1" s="1"/>
  <c r="O270" i="1" s="1"/>
  <c r="O269" i="1" s="1"/>
  <c r="O268" i="1" s="1"/>
  <c r="Q283" i="1"/>
  <c r="Q282" i="1" s="1"/>
  <c r="Q278" i="1" s="1"/>
  <c r="Q277" i="1" s="1"/>
  <c r="Q270" i="1" s="1"/>
  <c r="Q269" i="1" s="1"/>
  <c r="Q268" i="1" s="1"/>
  <c r="G57" i="1"/>
  <c r="G1034" i="1" s="1"/>
  <c r="G1046" i="1" s="1"/>
  <c r="N941" i="1"/>
  <c r="R351" i="1"/>
  <c r="M351" i="1"/>
  <c r="F351" i="1"/>
  <c r="Q57" i="1" l="1"/>
  <c r="L57" i="1"/>
  <c r="O57" i="1"/>
  <c r="H57" i="1"/>
  <c r="V57" i="1"/>
  <c r="T57" i="1"/>
  <c r="N902" i="1"/>
  <c r="M300" i="1"/>
  <c r="R300" i="1"/>
  <c r="F300" i="1"/>
  <c r="M347" i="1"/>
  <c r="R347" i="1"/>
  <c r="F347" i="1"/>
  <c r="M349" i="1"/>
  <c r="R349" i="1"/>
  <c r="F349" i="1"/>
  <c r="M337" i="1"/>
  <c r="R337" i="1"/>
  <c r="F337" i="1"/>
  <c r="M339" i="1"/>
  <c r="R339" i="1"/>
  <c r="F339" i="1"/>
  <c r="M788" i="1"/>
  <c r="R788" i="1"/>
  <c r="F788" i="1"/>
  <c r="M520" i="1"/>
  <c r="R520" i="1"/>
  <c r="F520" i="1"/>
  <c r="F346" i="1" l="1"/>
  <c r="N1034" i="1"/>
  <c r="N1037" i="1" s="1"/>
  <c r="R346" i="1"/>
  <c r="M346" i="1"/>
  <c r="F309" i="1" l="1"/>
  <c r="M1020" i="1" l="1"/>
  <c r="O1020" i="1" s="1"/>
  <c r="R972" i="1"/>
  <c r="M972" i="1"/>
  <c r="F972" i="1"/>
  <c r="O1019" i="1" l="1"/>
  <c r="O1018" i="1" s="1"/>
  <c r="O999" i="1" s="1"/>
  <c r="O987" i="1" s="1"/>
  <c r="Q1020" i="1"/>
  <c r="Q1019" i="1" s="1"/>
  <c r="Q1018" i="1" s="1"/>
  <c r="Q999" i="1" s="1"/>
  <c r="O988" i="1" l="1"/>
  <c r="Q987" i="1"/>
  <c r="Q988" i="1"/>
  <c r="D23" i="3"/>
  <c r="E23" i="3"/>
  <c r="C23" i="3"/>
  <c r="R568" i="1" l="1"/>
  <c r="T568" i="1" s="1"/>
  <c r="M568" i="1"/>
  <c r="O568" i="1" s="1"/>
  <c r="T566" i="1" l="1"/>
  <c r="T565" i="1" s="1"/>
  <c r="T564" i="1" s="1"/>
  <c r="T563" i="1" s="1"/>
  <c r="T562" i="1" s="1"/>
  <c r="T561" i="1" s="1"/>
  <c r="T560" i="1" s="1"/>
  <c r="V568" i="1"/>
  <c r="V566" i="1" s="1"/>
  <c r="V565" i="1" s="1"/>
  <c r="V564" i="1" s="1"/>
  <c r="V563" i="1" s="1"/>
  <c r="V562" i="1" s="1"/>
  <c r="V561" i="1" s="1"/>
  <c r="V560" i="1" s="1"/>
  <c r="O566" i="1"/>
  <c r="O565" i="1" s="1"/>
  <c r="O564" i="1" s="1"/>
  <c r="O563" i="1" s="1"/>
  <c r="O562" i="1" s="1"/>
  <c r="O561" i="1" s="1"/>
  <c r="O560" i="1" s="1"/>
  <c r="Q568" i="1"/>
  <c r="Q566" i="1" s="1"/>
  <c r="Q565" i="1" s="1"/>
  <c r="Q564" i="1" s="1"/>
  <c r="Q563" i="1" s="1"/>
  <c r="Q562" i="1" s="1"/>
  <c r="Q561" i="1" s="1"/>
  <c r="Q560" i="1" s="1"/>
  <c r="M160" i="1"/>
  <c r="R160" i="1"/>
  <c r="F160" i="1"/>
  <c r="R916" i="1" l="1"/>
  <c r="T916" i="1" s="1"/>
  <c r="M916" i="1"/>
  <c r="O916" i="1" s="1"/>
  <c r="R668" i="1"/>
  <c r="T668" i="1" s="1"/>
  <c r="M668" i="1"/>
  <c r="O668" i="1" s="1"/>
  <c r="F668" i="1"/>
  <c r="H668" i="1" s="1"/>
  <c r="M378" i="1"/>
  <c r="R334" i="1"/>
  <c r="M334" i="1"/>
  <c r="F334" i="1"/>
  <c r="R308" i="1"/>
  <c r="M308" i="1"/>
  <c r="F308" i="1"/>
  <c r="O915" i="1" l="1"/>
  <c r="O914" i="1" s="1"/>
  <c r="O913" i="1" s="1"/>
  <c r="O912" i="1" s="1"/>
  <c r="O911" i="1" s="1"/>
  <c r="O910" i="1" s="1"/>
  <c r="O902" i="1" s="1"/>
  <c r="Q916" i="1"/>
  <c r="Q915" i="1" s="1"/>
  <c r="Q914" i="1" s="1"/>
  <c r="Q913" i="1" s="1"/>
  <c r="Q912" i="1" s="1"/>
  <c r="Q911" i="1" s="1"/>
  <c r="Q910" i="1" s="1"/>
  <c r="Q902" i="1" s="1"/>
  <c r="O667" i="1"/>
  <c r="O666" i="1" s="1"/>
  <c r="O665" i="1" s="1"/>
  <c r="O647" i="1" s="1"/>
  <c r="O646" i="1" s="1"/>
  <c r="O615" i="1" s="1"/>
  <c r="O607" i="1" s="1"/>
  <c r="Q668" i="1"/>
  <c r="Q667" i="1" s="1"/>
  <c r="Q666" i="1" s="1"/>
  <c r="Q665" i="1" s="1"/>
  <c r="Q647" i="1" s="1"/>
  <c r="Q646" i="1" s="1"/>
  <c r="Q615" i="1" s="1"/>
  <c r="Q607" i="1" s="1"/>
  <c r="T667" i="1"/>
  <c r="T666" i="1" s="1"/>
  <c r="T665" i="1" s="1"/>
  <c r="T647" i="1" s="1"/>
  <c r="T646" i="1" s="1"/>
  <c r="T615" i="1" s="1"/>
  <c r="T607" i="1" s="1"/>
  <c r="V668" i="1"/>
  <c r="V667" i="1" s="1"/>
  <c r="V666" i="1" s="1"/>
  <c r="V665" i="1" s="1"/>
  <c r="V647" i="1" s="1"/>
  <c r="V646" i="1" s="1"/>
  <c r="V615" i="1" s="1"/>
  <c r="V607" i="1" s="1"/>
  <c r="H667" i="1"/>
  <c r="H666" i="1" s="1"/>
  <c r="H665" i="1" s="1"/>
  <c r="H647" i="1" s="1"/>
  <c r="H646" i="1" s="1"/>
  <c r="L668" i="1"/>
  <c r="L667" i="1" s="1"/>
  <c r="L666" i="1" s="1"/>
  <c r="T915" i="1"/>
  <c r="T914" i="1" s="1"/>
  <c r="T913" i="1" s="1"/>
  <c r="T912" i="1" s="1"/>
  <c r="T911" i="1" s="1"/>
  <c r="T910" i="1" s="1"/>
  <c r="T902" i="1" s="1"/>
  <c r="V916" i="1"/>
  <c r="V915" i="1" s="1"/>
  <c r="V914" i="1" s="1"/>
  <c r="V913" i="1" s="1"/>
  <c r="V912" i="1" s="1"/>
  <c r="V911" i="1" s="1"/>
  <c r="V910" i="1" s="1"/>
  <c r="V902" i="1" s="1"/>
  <c r="F893" i="1"/>
  <c r="F895" i="1"/>
  <c r="R893" i="1"/>
  <c r="M893" i="1"/>
  <c r="R899" i="1"/>
  <c r="M899" i="1"/>
  <c r="F899" i="1"/>
  <c r="M1014" i="1"/>
  <c r="R1014" i="1"/>
  <c r="F1014" i="1"/>
  <c r="M993" i="1"/>
  <c r="R993" i="1"/>
  <c r="F993" i="1"/>
  <c r="F916" i="1"/>
  <c r="H916" i="1" s="1"/>
  <c r="M865" i="1"/>
  <c r="R865" i="1"/>
  <c r="F865" i="1"/>
  <c r="M863" i="1"/>
  <c r="R863" i="1"/>
  <c r="F863" i="1"/>
  <c r="M795" i="1"/>
  <c r="R795" i="1"/>
  <c r="F795" i="1"/>
  <c r="M746" i="1"/>
  <c r="R746" i="1"/>
  <c r="F746" i="1"/>
  <c r="M726" i="1"/>
  <c r="R726" i="1"/>
  <c r="F726" i="1"/>
  <c r="R678" i="1"/>
  <c r="M678" i="1"/>
  <c r="F678" i="1"/>
  <c r="R622" i="1"/>
  <c r="M622" i="1"/>
  <c r="F622" i="1"/>
  <c r="L665" i="1" l="1"/>
  <c r="L663" i="1" s="1"/>
  <c r="L662" i="1" s="1"/>
  <c r="L648" i="1" s="1"/>
  <c r="O1034" i="1"/>
  <c r="O1037" i="1" s="1"/>
  <c r="T1034" i="1"/>
  <c r="T1037" i="1" s="1"/>
  <c r="V1034" i="1"/>
  <c r="V1037" i="1" s="1"/>
  <c r="H915" i="1"/>
  <c r="H914" i="1" s="1"/>
  <c r="H913" i="1" s="1"/>
  <c r="H912" i="1" s="1"/>
  <c r="H911" i="1" s="1"/>
  <c r="H910" i="1" s="1"/>
  <c r="H902" i="1" s="1"/>
  <c r="L916" i="1"/>
  <c r="L915" i="1" s="1"/>
  <c r="L914" i="1" s="1"/>
  <c r="L913" i="1" s="1"/>
  <c r="L912" i="1" s="1"/>
  <c r="L911" i="1" s="1"/>
  <c r="L910" i="1" s="1"/>
  <c r="L902" i="1" s="1"/>
  <c r="Q1034" i="1"/>
  <c r="Q1037" i="1" s="1"/>
  <c r="H615" i="1"/>
  <c r="R604" i="1"/>
  <c r="R603" i="1" s="1"/>
  <c r="R602" i="1" s="1"/>
  <c r="R601" i="1" s="1"/>
  <c r="R600" i="1" s="1"/>
  <c r="R599" i="1" s="1"/>
  <c r="M604" i="1"/>
  <c r="M603" i="1" s="1"/>
  <c r="M602" i="1" s="1"/>
  <c r="M601" i="1" s="1"/>
  <c r="M600" i="1" s="1"/>
  <c r="M599" i="1" s="1"/>
  <c r="F604" i="1"/>
  <c r="F603" i="1" s="1"/>
  <c r="F602" i="1" s="1"/>
  <c r="F601" i="1" s="1"/>
  <c r="F600" i="1" s="1"/>
  <c r="F599" i="1" s="1"/>
  <c r="M613" i="1"/>
  <c r="R613" i="1"/>
  <c r="F613" i="1"/>
  <c r="R597" i="1"/>
  <c r="R596" i="1" s="1"/>
  <c r="R595" i="1" s="1"/>
  <c r="R594" i="1" s="1"/>
  <c r="R593" i="1" s="1"/>
  <c r="R592" i="1" s="1"/>
  <c r="M597" i="1"/>
  <c r="M596" i="1" s="1"/>
  <c r="M595" i="1" s="1"/>
  <c r="M594" i="1" s="1"/>
  <c r="M593" i="1" s="1"/>
  <c r="M592" i="1" s="1"/>
  <c r="F597" i="1"/>
  <c r="F596" i="1" s="1"/>
  <c r="F595" i="1" s="1"/>
  <c r="F594" i="1" s="1"/>
  <c r="F593" i="1" s="1"/>
  <c r="F592" i="1" s="1"/>
  <c r="M590" i="1"/>
  <c r="M589" i="1" s="1"/>
  <c r="M588" i="1" s="1"/>
  <c r="M587" i="1" s="1"/>
  <c r="R590" i="1"/>
  <c r="R589" i="1" s="1"/>
  <c r="R588" i="1" s="1"/>
  <c r="R587" i="1" s="1"/>
  <c r="F590" i="1"/>
  <c r="F589" i="1" s="1"/>
  <c r="F588" i="1" s="1"/>
  <c r="F587" i="1" s="1"/>
  <c r="R581" i="1"/>
  <c r="M581" i="1"/>
  <c r="F581" i="1"/>
  <c r="L647" i="1" l="1"/>
  <c r="L646" i="1" s="1"/>
  <c r="L615" i="1" s="1"/>
  <c r="L607" i="1" s="1"/>
  <c r="L1034" i="1" s="1"/>
  <c r="H607" i="1"/>
  <c r="R417" i="1"/>
  <c r="R416" i="1" s="1"/>
  <c r="R415" i="1" s="1"/>
  <c r="R414" i="1" s="1"/>
  <c r="M417" i="1"/>
  <c r="M416" i="1" s="1"/>
  <c r="M415" i="1" s="1"/>
  <c r="M414" i="1" s="1"/>
  <c r="F417" i="1"/>
  <c r="F416" i="1" s="1"/>
  <c r="F415" i="1" s="1"/>
  <c r="F414" i="1" s="1"/>
  <c r="L1037" i="1" l="1"/>
  <c r="H1034" i="1"/>
  <c r="H1037" i="1" s="1"/>
  <c r="R342" i="1"/>
  <c r="M342" i="1"/>
  <c r="F342" i="1"/>
  <c r="M326" i="1"/>
  <c r="R326" i="1"/>
  <c r="F326" i="1"/>
  <c r="M324" i="1"/>
  <c r="R324" i="1"/>
  <c r="F324" i="1"/>
  <c r="M303" i="1"/>
  <c r="M299" i="1" s="1"/>
  <c r="M298" i="1" s="1"/>
  <c r="R303" i="1"/>
  <c r="R299" i="1" s="1"/>
  <c r="R298" i="1" s="1"/>
  <c r="F303" i="1"/>
  <c r="M247" i="1"/>
  <c r="R247" i="1"/>
  <c r="F247" i="1"/>
  <c r="M175" i="1"/>
  <c r="R175" i="1"/>
  <c r="F175" i="1"/>
  <c r="M74" i="1"/>
  <c r="R74" i="1"/>
  <c r="F74" i="1"/>
  <c r="M41" i="1"/>
  <c r="R41" i="1"/>
  <c r="F41" i="1"/>
  <c r="F299" i="1" l="1"/>
  <c r="F298" i="1" s="1"/>
  <c r="R275" i="1"/>
  <c r="M275" i="1"/>
  <c r="F275" i="1"/>
  <c r="R289" i="1"/>
  <c r="M289" i="1"/>
  <c r="F289" i="1"/>
  <c r="R464" i="1"/>
  <c r="M464" i="1"/>
  <c r="F464" i="1"/>
  <c r="R218" i="1"/>
  <c r="M218" i="1"/>
  <c r="F218" i="1"/>
  <c r="R151" i="1" l="1"/>
  <c r="M151" i="1"/>
  <c r="F151" i="1"/>
  <c r="M250" i="1"/>
  <c r="M243" i="1" s="1"/>
  <c r="R250" i="1"/>
  <c r="R243" i="1" s="1"/>
  <c r="F250" i="1"/>
  <c r="F243" i="1" s="1"/>
  <c r="R191" i="1"/>
  <c r="M191" i="1"/>
  <c r="F191" i="1"/>
  <c r="R836" i="1"/>
  <c r="M836" i="1"/>
  <c r="F836" i="1"/>
  <c r="R766" i="1"/>
  <c r="M766" i="1"/>
  <c r="F766" i="1"/>
  <c r="R472" i="1" l="1"/>
  <c r="M472" i="1"/>
  <c r="F472" i="1"/>
  <c r="R16" i="1" l="1"/>
  <c r="M16" i="1"/>
  <c r="F16" i="1"/>
  <c r="M18" i="1"/>
  <c r="R18" i="1"/>
  <c r="F18" i="1"/>
  <c r="R21" i="1"/>
  <c r="M21" i="1"/>
  <c r="F21" i="1"/>
  <c r="R25" i="1"/>
  <c r="R24" i="1" s="1"/>
  <c r="R23" i="1" s="1"/>
  <c r="M25" i="1"/>
  <c r="M24" i="1" s="1"/>
  <c r="M23" i="1" s="1"/>
  <c r="F25" i="1"/>
  <c r="F24" i="1" s="1"/>
  <c r="F23" i="1" s="1"/>
  <c r="R30" i="1"/>
  <c r="R29" i="1" s="1"/>
  <c r="R28" i="1" s="1"/>
  <c r="R27" i="1" s="1"/>
  <c r="M30" i="1"/>
  <c r="M29" i="1" s="1"/>
  <c r="M28" i="1" s="1"/>
  <c r="M27" i="1" s="1"/>
  <c r="F30" i="1"/>
  <c r="F29" i="1" s="1"/>
  <c r="F28" i="1" s="1"/>
  <c r="F27" i="1" s="1"/>
  <c r="M37" i="1"/>
  <c r="R37" i="1"/>
  <c r="F37" i="1"/>
  <c r="R43" i="1"/>
  <c r="M43" i="1"/>
  <c r="F43" i="1"/>
  <c r="R45" i="1"/>
  <c r="M45" i="1"/>
  <c r="F45" i="1"/>
  <c r="R49" i="1"/>
  <c r="R48" i="1" s="1"/>
  <c r="R47" i="1" s="1"/>
  <c r="M49" i="1"/>
  <c r="M48" i="1" s="1"/>
  <c r="M47" i="1" s="1"/>
  <c r="F49" i="1"/>
  <c r="F48" i="1" s="1"/>
  <c r="F47" i="1" s="1"/>
  <c r="R54" i="1"/>
  <c r="R53" i="1" s="1"/>
  <c r="M54" i="1"/>
  <c r="M53" i="1" s="1"/>
  <c r="F54" i="1"/>
  <c r="F53" i="1" s="1"/>
  <c r="R61" i="1"/>
  <c r="R60" i="1" s="1"/>
  <c r="M61" i="1"/>
  <c r="M60" i="1" s="1"/>
  <c r="F61" i="1"/>
  <c r="F60" i="1" s="1"/>
  <c r="R67" i="1"/>
  <c r="M67" i="1"/>
  <c r="F67" i="1"/>
  <c r="R69" i="1"/>
  <c r="M69" i="1"/>
  <c r="F69" i="1"/>
  <c r="R78" i="1"/>
  <c r="M78" i="1"/>
  <c r="F78" i="1"/>
  <c r="R80" i="1"/>
  <c r="M80" i="1"/>
  <c r="F80" i="1"/>
  <c r="R82" i="1"/>
  <c r="M82" i="1"/>
  <c r="F82" i="1"/>
  <c r="R84" i="1"/>
  <c r="M84" i="1"/>
  <c r="F84" i="1"/>
  <c r="M87" i="1"/>
  <c r="R87" i="1"/>
  <c r="F87" i="1"/>
  <c r="R90" i="1"/>
  <c r="M90" i="1"/>
  <c r="F90" i="1"/>
  <c r="R96" i="1"/>
  <c r="R95" i="1" s="1"/>
  <c r="R94" i="1" s="1"/>
  <c r="R93" i="1" s="1"/>
  <c r="R92" i="1" s="1"/>
  <c r="M96" i="1"/>
  <c r="M95" i="1" s="1"/>
  <c r="M94" i="1" s="1"/>
  <c r="M93" i="1" s="1"/>
  <c r="M92" i="1" s="1"/>
  <c r="F96" i="1"/>
  <c r="F95" i="1" s="1"/>
  <c r="F94" i="1" s="1"/>
  <c r="F93" i="1" s="1"/>
  <c r="F92" i="1" s="1"/>
  <c r="R100" i="1"/>
  <c r="R99" i="1" s="1"/>
  <c r="R98" i="1" s="1"/>
  <c r="M100" i="1"/>
  <c r="M99" i="1" s="1"/>
  <c r="M98" i="1" s="1"/>
  <c r="F100" i="1"/>
  <c r="F99" i="1" s="1"/>
  <c r="F98" i="1" s="1"/>
  <c r="R106" i="1"/>
  <c r="R105" i="1" s="1"/>
  <c r="R104" i="1" s="1"/>
  <c r="R103" i="1" s="1"/>
  <c r="M106" i="1"/>
  <c r="M105" i="1" s="1"/>
  <c r="M104" i="1" s="1"/>
  <c r="M103" i="1" s="1"/>
  <c r="F106" i="1"/>
  <c r="F105" i="1" s="1"/>
  <c r="F104" i="1" s="1"/>
  <c r="F103" i="1" s="1"/>
  <c r="M111" i="1"/>
  <c r="R111" i="1"/>
  <c r="F111" i="1"/>
  <c r="F110" i="1" s="1"/>
  <c r="F109" i="1" s="1"/>
  <c r="R118" i="1"/>
  <c r="R117" i="1" s="1"/>
  <c r="R116" i="1" s="1"/>
  <c r="M118" i="1"/>
  <c r="M117" i="1" s="1"/>
  <c r="M116" i="1" s="1"/>
  <c r="F118" i="1"/>
  <c r="F117" i="1" s="1"/>
  <c r="F116" i="1" s="1"/>
  <c r="M123" i="1"/>
  <c r="M122" i="1" s="1"/>
  <c r="M121" i="1" s="1"/>
  <c r="R123" i="1"/>
  <c r="R122" i="1" s="1"/>
  <c r="R121" i="1" s="1"/>
  <c r="F123" i="1"/>
  <c r="F122" i="1" s="1"/>
  <c r="F121" i="1" s="1"/>
  <c r="R128" i="1"/>
  <c r="M128" i="1"/>
  <c r="F128" i="1"/>
  <c r="R130" i="1"/>
  <c r="M130" i="1"/>
  <c r="F130" i="1"/>
  <c r="R132" i="1"/>
  <c r="M132" i="1"/>
  <c r="F132" i="1"/>
  <c r="R134" i="1"/>
  <c r="M134" i="1"/>
  <c r="F134" i="1"/>
  <c r="M136" i="1"/>
  <c r="R136" i="1"/>
  <c r="F136" i="1"/>
  <c r="R140" i="1"/>
  <c r="M140" i="1"/>
  <c r="F140" i="1"/>
  <c r="R142" i="1"/>
  <c r="M142" i="1"/>
  <c r="F142" i="1"/>
  <c r="R144" i="1"/>
  <c r="M144" i="1"/>
  <c r="F144" i="1"/>
  <c r="R149" i="1"/>
  <c r="M149" i="1"/>
  <c r="F149" i="1"/>
  <c r="R153" i="1"/>
  <c r="M153" i="1"/>
  <c r="F153" i="1"/>
  <c r="M159" i="1"/>
  <c r="M158" i="1" s="1"/>
  <c r="R159" i="1"/>
  <c r="R158" i="1" s="1"/>
  <c r="F159" i="1"/>
  <c r="F158" i="1" s="1"/>
  <c r="M164" i="1"/>
  <c r="M163" i="1" s="1"/>
  <c r="M162" i="1" s="1"/>
  <c r="R164" i="1"/>
  <c r="R163" i="1" s="1"/>
  <c r="R162" i="1" s="1"/>
  <c r="F164" i="1"/>
  <c r="F163" i="1" s="1"/>
  <c r="F162" i="1" s="1"/>
  <c r="R172" i="1"/>
  <c r="M172" i="1"/>
  <c r="F172" i="1"/>
  <c r="M179" i="1"/>
  <c r="M178" i="1" s="1"/>
  <c r="M177" i="1" s="1"/>
  <c r="R179" i="1"/>
  <c r="R178" i="1" s="1"/>
  <c r="R177" i="1" s="1"/>
  <c r="F179" i="1"/>
  <c r="F178" i="1" s="1"/>
  <c r="F177" i="1" s="1"/>
  <c r="R187" i="1"/>
  <c r="M187" i="1"/>
  <c r="F187" i="1"/>
  <c r="R189" i="1"/>
  <c r="M189" i="1"/>
  <c r="F189" i="1"/>
  <c r="R201" i="1"/>
  <c r="M201" i="1"/>
  <c r="F201" i="1"/>
  <c r="R203" i="1"/>
  <c r="M203" i="1"/>
  <c r="F203" i="1"/>
  <c r="R208" i="1"/>
  <c r="R207" i="1" s="1"/>
  <c r="M208" i="1"/>
  <c r="M207" i="1" s="1"/>
  <c r="F208" i="1"/>
  <c r="F207" i="1" s="1"/>
  <c r="R211" i="1"/>
  <c r="R210" i="1" s="1"/>
  <c r="M211" i="1"/>
  <c r="M210" i="1" s="1"/>
  <c r="F211" i="1"/>
  <c r="F210" i="1" s="1"/>
  <c r="R216" i="1"/>
  <c r="M216" i="1"/>
  <c r="F216" i="1"/>
  <c r="M224" i="1"/>
  <c r="M223" i="1" s="1"/>
  <c r="M222" i="1" s="1"/>
  <c r="R224" i="1"/>
  <c r="R223" i="1" s="1"/>
  <c r="R222" i="1" s="1"/>
  <c r="F224" i="1"/>
  <c r="F223" i="1" s="1"/>
  <c r="F222" i="1" s="1"/>
  <c r="R229" i="1"/>
  <c r="R228" i="1" s="1"/>
  <c r="R227" i="1" s="1"/>
  <c r="M229" i="1"/>
  <c r="M228" i="1" s="1"/>
  <c r="M227" i="1" s="1"/>
  <c r="F229" i="1"/>
  <c r="F228" i="1" s="1"/>
  <c r="F227" i="1" s="1"/>
  <c r="R235" i="1"/>
  <c r="R234" i="1" s="1"/>
  <c r="R233" i="1" s="1"/>
  <c r="R232" i="1" s="1"/>
  <c r="R231" i="1" s="1"/>
  <c r="M235" i="1"/>
  <c r="M234" i="1" s="1"/>
  <c r="M233" i="1" s="1"/>
  <c r="M232" i="1" s="1"/>
  <c r="M231" i="1" s="1"/>
  <c r="F235" i="1"/>
  <c r="F234" i="1" s="1"/>
  <c r="F233" i="1" s="1"/>
  <c r="F232" i="1" s="1"/>
  <c r="F231" i="1" s="1"/>
  <c r="R241" i="1"/>
  <c r="R240" i="1" s="1"/>
  <c r="M241" i="1"/>
  <c r="M240" i="1" s="1"/>
  <c r="F241" i="1"/>
  <c r="F240" i="1" s="1"/>
  <c r="R256" i="1"/>
  <c r="R255" i="1" s="1"/>
  <c r="R254" i="1" s="1"/>
  <c r="R253" i="1" s="1"/>
  <c r="M256" i="1"/>
  <c r="M255" i="1" s="1"/>
  <c r="M254" i="1" s="1"/>
  <c r="M253" i="1" s="1"/>
  <c r="F256" i="1"/>
  <c r="F255" i="1" s="1"/>
  <c r="F254" i="1" s="1"/>
  <c r="F253" i="1" s="1"/>
  <c r="R261" i="1"/>
  <c r="R260" i="1" s="1"/>
  <c r="M261" i="1"/>
  <c r="M260" i="1" s="1"/>
  <c r="F261" i="1"/>
  <c r="F260" i="1" s="1"/>
  <c r="R273" i="1"/>
  <c r="M273" i="1"/>
  <c r="F273" i="1"/>
  <c r="M282" i="1"/>
  <c r="R282" i="1"/>
  <c r="F282" i="1"/>
  <c r="R285" i="1"/>
  <c r="M285" i="1"/>
  <c r="F285" i="1"/>
  <c r="R287" i="1"/>
  <c r="M287" i="1"/>
  <c r="F287" i="1"/>
  <c r="R319" i="1"/>
  <c r="R318" i="1" s="1"/>
  <c r="R317" i="1" s="1"/>
  <c r="R316" i="1" s="1"/>
  <c r="M319" i="1"/>
  <c r="M318" i="1" s="1"/>
  <c r="M317" i="1" s="1"/>
  <c r="M316" i="1" s="1"/>
  <c r="F319" i="1"/>
  <c r="F318" i="1" s="1"/>
  <c r="F317" i="1" s="1"/>
  <c r="F316" i="1" s="1"/>
  <c r="R329" i="1"/>
  <c r="M329" i="1"/>
  <c r="F329" i="1"/>
  <c r="R331" i="1"/>
  <c r="M331" i="1"/>
  <c r="F331" i="1"/>
  <c r="M333" i="1"/>
  <c r="R333" i="1"/>
  <c r="F333" i="1"/>
  <c r="R344" i="1"/>
  <c r="R341" i="1" s="1"/>
  <c r="M344" i="1"/>
  <c r="M341" i="1" s="1"/>
  <c r="F344" i="1"/>
  <c r="F341" i="1" s="1"/>
  <c r="R355" i="1"/>
  <c r="R354" i="1" s="1"/>
  <c r="M355" i="1"/>
  <c r="M354" i="1" s="1"/>
  <c r="F355" i="1"/>
  <c r="F354" i="1" s="1"/>
  <c r="R374" i="1"/>
  <c r="R373" i="1" s="1"/>
  <c r="R372" i="1" s="1"/>
  <c r="M374" i="1"/>
  <c r="M373" i="1" s="1"/>
  <c r="M372" i="1" s="1"/>
  <c r="F374" i="1"/>
  <c r="F373" i="1" s="1"/>
  <c r="F372" i="1" s="1"/>
  <c r="R378" i="1"/>
  <c r="R377" i="1" s="1"/>
  <c r="R376" i="1" s="1"/>
  <c r="M377" i="1"/>
  <c r="M376" i="1" s="1"/>
  <c r="F378" i="1"/>
  <c r="F377" i="1" s="1"/>
  <c r="F376" i="1" s="1"/>
  <c r="R383" i="1"/>
  <c r="R382" i="1" s="1"/>
  <c r="R381" i="1" s="1"/>
  <c r="R380" i="1" s="1"/>
  <c r="M383" i="1"/>
  <c r="M382" i="1" s="1"/>
  <c r="M381" i="1" s="1"/>
  <c r="M380" i="1" s="1"/>
  <c r="F383" i="1"/>
  <c r="F382" i="1" s="1"/>
  <c r="F381" i="1" s="1"/>
  <c r="F380" i="1" s="1"/>
  <c r="R390" i="1"/>
  <c r="M390" i="1"/>
  <c r="F390" i="1"/>
  <c r="R392" i="1"/>
  <c r="M392" i="1"/>
  <c r="F392" i="1"/>
  <c r="R395" i="1"/>
  <c r="R394" i="1" s="1"/>
  <c r="M395" i="1"/>
  <c r="M394" i="1" s="1"/>
  <c r="F395" i="1"/>
  <c r="F394" i="1" s="1"/>
  <c r="R412" i="1"/>
  <c r="R411" i="1" s="1"/>
  <c r="R410" i="1" s="1"/>
  <c r="R409" i="1" s="1"/>
  <c r="M412" i="1"/>
  <c r="M411" i="1" s="1"/>
  <c r="M410" i="1" s="1"/>
  <c r="M409" i="1" s="1"/>
  <c r="F412" i="1"/>
  <c r="F411" i="1" s="1"/>
  <c r="F410" i="1" s="1"/>
  <c r="F409" i="1" s="1"/>
  <c r="R422" i="1"/>
  <c r="R421" i="1" s="1"/>
  <c r="R420" i="1" s="1"/>
  <c r="M422" i="1"/>
  <c r="M421" i="1" s="1"/>
  <c r="M420" i="1" s="1"/>
  <c r="F422" i="1"/>
  <c r="F421" i="1" s="1"/>
  <c r="F420" i="1" s="1"/>
  <c r="R426" i="1"/>
  <c r="M426" i="1"/>
  <c r="F426" i="1"/>
  <c r="R428" i="1"/>
  <c r="M428" i="1"/>
  <c r="F428" i="1"/>
  <c r="R434" i="1"/>
  <c r="R433" i="1" s="1"/>
  <c r="M434" i="1"/>
  <c r="M433" i="1" s="1"/>
  <c r="F434" i="1"/>
  <c r="F433" i="1" s="1"/>
  <c r="R441" i="1"/>
  <c r="R440" i="1" s="1"/>
  <c r="R439" i="1" s="1"/>
  <c r="R438" i="1" s="1"/>
  <c r="R437" i="1" s="1"/>
  <c r="R436" i="1" s="1"/>
  <c r="M441" i="1"/>
  <c r="M440" i="1" s="1"/>
  <c r="M439" i="1" s="1"/>
  <c r="M438" i="1" s="1"/>
  <c r="M437" i="1" s="1"/>
  <c r="M436" i="1" s="1"/>
  <c r="F441" i="1"/>
  <c r="F440" i="1" s="1"/>
  <c r="F439" i="1" s="1"/>
  <c r="F438" i="1" s="1"/>
  <c r="F437" i="1" s="1"/>
  <c r="F436" i="1" s="1"/>
  <c r="R448" i="1"/>
  <c r="R447" i="1" s="1"/>
  <c r="R446" i="1" s="1"/>
  <c r="R445" i="1" s="1"/>
  <c r="R444" i="1" s="1"/>
  <c r="M448" i="1"/>
  <c r="M447" i="1" s="1"/>
  <c r="M446" i="1" s="1"/>
  <c r="M445" i="1" s="1"/>
  <c r="M444" i="1" s="1"/>
  <c r="F448" i="1"/>
  <c r="F447" i="1" s="1"/>
  <c r="F446" i="1" s="1"/>
  <c r="F445" i="1" s="1"/>
  <c r="F444" i="1" s="1"/>
  <c r="R459" i="1"/>
  <c r="R458" i="1" s="1"/>
  <c r="M459" i="1"/>
  <c r="M458" i="1" s="1"/>
  <c r="F459" i="1"/>
  <c r="F458" i="1" s="1"/>
  <c r="R462" i="1"/>
  <c r="R461" i="1" s="1"/>
  <c r="M462" i="1"/>
  <c r="M461" i="1" s="1"/>
  <c r="F462" i="1"/>
  <c r="F461" i="1" s="1"/>
  <c r="R454" i="1"/>
  <c r="R453" i="1" s="1"/>
  <c r="R452" i="1" s="1"/>
  <c r="R451" i="1" s="1"/>
  <c r="M454" i="1"/>
  <c r="M453" i="1" s="1"/>
  <c r="M452" i="1" s="1"/>
  <c r="M451" i="1" s="1"/>
  <c r="F454" i="1"/>
  <c r="F453" i="1" s="1"/>
  <c r="F452" i="1" s="1"/>
  <c r="F451" i="1" s="1"/>
  <c r="R146" i="1" l="1"/>
  <c r="M146" i="1"/>
  <c r="R367" i="1"/>
  <c r="R366" i="1" s="1"/>
  <c r="M367" i="1"/>
  <c r="M366" i="1" s="1"/>
  <c r="R110" i="1"/>
  <c r="R109" i="1" s="1"/>
  <c r="R108" i="1" s="1"/>
  <c r="M110" i="1"/>
  <c r="M109" i="1" s="1"/>
  <c r="M108" i="1" s="1"/>
  <c r="M328" i="1"/>
  <c r="F328" i="1"/>
  <c r="R328" i="1"/>
  <c r="R389" i="1"/>
  <c r="R388" i="1" s="1"/>
  <c r="R387" i="1" s="1"/>
  <c r="R386" i="1" s="1"/>
  <c r="R385" i="1" s="1"/>
  <c r="F389" i="1"/>
  <c r="F388" i="1" s="1"/>
  <c r="F387" i="1" s="1"/>
  <c r="F386" i="1" s="1"/>
  <c r="F385" i="1" s="1"/>
  <c r="M389" i="1"/>
  <c r="M388" i="1" s="1"/>
  <c r="M387" i="1" s="1"/>
  <c r="M386" i="1" s="1"/>
  <c r="M385" i="1" s="1"/>
  <c r="F367" i="1"/>
  <c r="F186" i="1"/>
  <c r="F185" i="1" s="1"/>
  <c r="F184" i="1" s="1"/>
  <c r="F183" i="1" s="1"/>
  <c r="R186" i="1"/>
  <c r="R185" i="1" s="1"/>
  <c r="R184" i="1" s="1"/>
  <c r="R183" i="1" s="1"/>
  <c r="M186" i="1"/>
  <c r="M185" i="1" s="1"/>
  <c r="M184" i="1" s="1"/>
  <c r="M183" i="1" s="1"/>
  <c r="F146" i="1"/>
  <c r="R73" i="1"/>
  <c r="R72" i="1" s="1"/>
  <c r="R71" i="1" s="1"/>
  <c r="F73" i="1"/>
  <c r="F72" i="1" s="1"/>
  <c r="F71" i="1" s="1"/>
  <c r="M73" i="1"/>
  <c r="M72" i="1" s="1"/>
  <c r="M71" i="1" s="1"/>
  <c r="F66" i="1"/>
  <c r="F65" i="1" s="1"/>
  <c r="F64" i="1" s="1"/>
  <c r="F278" i="1"/>
  <c r="F277" i="1" s="1"/>
  <c r="M272" i="1"/>
  <c r="M271" i="1" s="1"/>
  <c r="M278" i="1"/>
  <c r="M277" i="1" s="1"/>
  <c r="R272" i="1"/>
  <c r="R271" i="1" s="1"/>
  <c r="R278" i="1"/>
  <c r="R277" i="1" s="1"/>
  <c r="F272" i="1"/>
  <c r="F271" i="1" s="1"/>
  <c r="M239" i="1"/>
  <c r="M238" i="1" s="1"/>
  <c r="M237" i="1" s="1"/>
  <c r="F215" i="1"/>
  <c r="F214" i="1" s="1"/>
  <c r="F213" i="1" s="1"/>
  <c r="R215" i="1"/>
  <c r="R214" i="1" s="1"/>
  <c r="R213" i="1" s="1"/>
  <c r="M215" i="1"/>
  <c r="M214" i="1" s="1"/>
  <c r="M213" i="1" s="1"/>
  <c r="R239" i="1"/>
  <c r="R238" i="1" s="1"/>
  <c r="R237" i="1" s="1"/>
  <c r="F239" i="1"/>
  <c r="F238" i="1" s="1"/>
  <c r="F237" i="1" s="1"/>
  <c r="F353" i="1"/>
  <c r="F259" i="1"/>
  <c r="F258" i="1" s="1"/>
  <c r="F252" i="1" s="1"/>
  <c r="M353" i="1"/>
  <c r="F323" i="1"/>
  <c r="M259" i="1"/>
  <c r="M258" i="1" s="1"/>
  <c r="M252" i="1" s="1"/>
  <c r="M221" i="1"/>
  <c r="M220" i="1" s="1"/>
  <c r="M200" i="1"/>
  <c r="M199" i="1" s="1"/>
  <c r="M198" i="1" s="1"/>
  <c r="R157" i="1"/>
  <c r="R156" i="1" s="1"/>
  <c r="M139" i="1"/>
  <c r="R66" i="1"/>
  <c r="R65" i="1" s="1"/>
  <c r="R64" i="1" s="1"/>
  <c r="F59" i="1"/>
  <c r="F171" i="1"/>
  <c r="F170" i="1" s="1"/>
  <c r="F169" i="1" s="1"/>
  <c r="F168" i="1" s="1"/>
  <c r="R432" i="1"/>
  <c r="R431" i="1" s="1"/>
  <c r="R430" i="1" s="1"/>
  <c r="F425" i="1"/>
  <c r="M323" i="1"/>
  <c r="M206" i="1"/>
  <c r="M205" i="1" s="1"/>
  <c r="R59" i="1"/>
  <c r="M52" i="1"/>
  <c r="M51" i="1" s="1"/>
  <c r="M36" i="1"/>
  <c r="M35" i="1" s="1"/>
  <c r="M34" i="1" s="1"/>
  <c r="F221" i="1"/>
  <c r="F220" i="1" s="1"/>
  <c r="R139" i="1"/>
  <c r="F108" i="1"/>
  <c r="M66" i="1"/>
  <c r="M65" i="1" s="1"/>
  <c r="M64" i="1" s="1"/>
  <c r="F52" i="1"/>
  <c r="F51" i="1" s="1"/>
  <c r="F432" i="1"/>
  <c r="F431" i="1" s="1"/>
  <c r="F430" i="1" s="1"/>
  <c r="R206" i="1"/>
  <c r="R205" i="1" s="1"/>
  <c r="M59" i="1"/>
  <c r="R15" i="1"/>
  <c r="R14" i="1" s="1"/>
  <c r="R13" i="1" s="1"/>
  <c r="R12" i="1" s="1"/>
  <c r="F15" i="1"/>
  <c r="F14" i="1" s="1"/>
  <c r="F13" i="1" s="1"/>
  <c r="F12" i="1" s="1"/>
  <c r="M432" i="1"/>
  <c r="M431" i="1" s="1"/>
  <c r="M430" i="1" s="1"/>
  <c r="M425" i="1"/>
  <c r="R425" i="1"/>
  <c r="R353" i="1"/>
  <c r="F206" i="1"/>
  <c r="F205" i="1" s="1"/>
  <c r="F200" i="1"/>
  <c r="F199" i="1" s="1"/>
  <c r="F198" i="1" s="1"/>
  <c r="R200" i="1"/>
  <c r="R199" i="1" s="1"/>
  <c r="R198" i="1" s="1"/>
  <c r="M157" i="1"/>
  <c r="M156" i="1" s="1"/>
  <c r="F139" i="1"/>
  <c r="M127" i="1"/>
  <c r="R127" i="1"/>
  <c r="R52" i="1"/>
  <c r="R51" i="1" s="1"/>
  <c r="F36" i="1"/>
  <c r="F35" i="1" s="1"/>
  <c r="F34" i="1" s="1"/>
  <c r="M15" i="1"/>
  <c r="M14" i="1" s="1"/>
  <c r="M13" i="1" s="1"/>
  <c r="M12" i="1" s="1"/>
  <c r="F127" i="1"/>
  <c r="R259" i="1"/>
  <c r="R258" i="1" s="1"/>
  <c r="R252" i="1" s="1"/>
  <c r="R221" i="1"/>
  <c r="R220" i="1" s="1"/>
  <c r="M171" i="1"/>
  <c r="M170" i="1" s="1"/>
  <c r="M169" i="1" s="1"/>
  <c r="M168" i="1" s="1"/>
  <c r="R323" i="1"/>
  <c r="R171" i="1"/>
  <c r="R170" i="1" s="1"/>
  <c r="R169" i="1" s="1"/>
  <c r="R168" i="1" s="1"/>
  <c r="F157" i="1"/>
  <c r="F156" i="1" s="1"/>
  <c r="R36" i="1"/>
  <c r="R35" i="1" s="1"/>
  <c r="R34" i="1" s="1"/>
  <c r="R470" i="1"/>
  <c r="M470" i="1"/>
  <c r="F470" i="1"/>
  <c r="R482" i="1"/>
  <c r="R481" i="1" s="1"/>
  <c r="R480" i="1" s="1"/>
  <c r="R475" i="1" s="1"/>
  <c r="M482" i="1"/>
  <c r="M481" i="1" s="1"/>
  <c r="M480" i="1" s="1"/>
  <c r="M475" i="1" s="1"/>
  <c r="F482" i="1"/>
  <c r="F481" i="1" s="1"/>
  <c r="F480" i="1" s="1"/>
  <c r="F475" i="1" s="1"/>
  <c r="M424" i="1" l="1"/>
  <c r="M419" i="1" s="1"/>
  <c r="F424" i="1"/>
  <c r="F419" i="1" s="1"/>
  <c r="R424" i="1"/>
  <c r="R419" i="1" s="1"/>
  <c r="R457" i="1"/>
  <c r="R456" i="1" s="1"/>
  <c r="M457" i="1"/>
  <c r="M456" i="1" s="1"/>
  <c r="F457" i="1"/>
  <c r="F456" i="1" s="1"/>
  <c r="R155" i="1"/>
  <c r="M155" i="1"/>
  <c r="F155" i="1"/>
  <c r="F33" i="1"/>
  <c r="M469" i="1"/>
  <c r="M468" i="1" s="1"/>
  <c r="M467" i="1" s="1"/>
  <c r="M466" i="1" s="1"/>
  <c r="R469" i="1"/>
  <c r="R468" i="1" s="1"/>
  <c r="R467" i="1" s="1"/>
  <c r="R466" i="1" s="1"/>
  <c r="F469" i="1"/>
  <c r="F468" i="1" s="1"/>
  <c r="F467" i="1" s="1"/>
  <c r="F466" i="1" s="1"/>
  <c r="R270" i="1"/>
  <c r="R269" i="1" s="1"/>
  <c r="M197" i="1"/>
  <c r="M196" i="1" s="1"/>
  <c r="F126" i="1"/>
  <c r="F120" i="1" s="1"/>
  <c r="F102" i="1" s="1"/>
  <c r="R197" i="1"/>
  <c r="R196" i="1" s="1"/>
  <c r="M322" i="1"/>
  <c r="M321" i="1" s="1"/>
  <c r="M315" i="1" s="1"/>
  <c r="R126" i="1"/>
  <c r="R120" i="1" s="1"/>
  <c r="R102" i="1" s="1"/>
  <c r="F270" i="1"/>
  <c r="F269" i="1" s="1"/>
  <c r="M126" i="1"/>
  <c r="M120" i="1" s="1"/>
  <c r="M102" i="1" s="1"/>
  <c r="R63" i="1"/>
  <c r="F63" i="1"/>
  <c r="F322" i="1"/>
  <c r="F321" i="1" s="1"/>
  <c r="F315" i="1" s="1"/>
  <c r="R33" i="1"/>
  <c r="M63" i="1"/>
  <c r="R322" i="1"/>
  <c r="R321" i="1" s="1"/>
  <c r="R315" i="1" s="1"/>
  <c r="M33" i="1"/>
  <c r="F197" i="1"/>
  <c r="F196" i="1" s="1"/>
  <c r="M270" i="1"/>
  <c r="M269" i="1" s="1"/>
  <c r="R487" i="1"/>
  <c r="M487" i="1"/>
  <c r="F487" i="1"/>
  <c r="R489" i="1"/>
  <c r="M489" i="1"/>
  <c r="F489" i="1"/>
  <c r="R493" i="1"/>
  <c r="R492" i="1" s="1"/>
  <c r="M493" i="1"/>
  <c r="M492" i="1" s="1"/>
  <c r="F493" i="1"/>
  <c r="F492" i="1" s="1"/>
  <c r="R498" i="1"/>
  <c r="M498" i="1"/>
  <c r="F498" i="1"/>
  <c r="R500" i="1"/>
  <c r="M500" i="1"/>
  <c r="F500" i="1"/>
  <c r="R504" i="1"/>
  <c r="R503" i="1" s="1"/>
  <c r="R502" i="1" s="1"/>
  <c r="M504" i="1"/>
  <c r="M503" i="1" s="1"/>
  <c r="M502" i="1" s="1"/>
  <c r="F504" i="1"/>
  <c r="F503" i="1" s="1"/>
  <c r="F502" i="1" s="1"/>
  <c r="M519" i="1"/>
  <c r="M510" i="1" s="1"/>
  <c r="R519" i="1"/>
  <c r="R510" i="1" s="1"/>
  <c r="F519" i="1"/>
  <c r="F510" i="1" s="1"/>
  <c r="M534" i="1"/>
  <c r="M533" i="1" s="1"/>
  <c r="M532" i="1" s="1"/>
  <c r="M531" i="1" s="1"/>
  <c r="M530" i="1" s="1"/>
  <c r="R534" i="1"/>
  <c r="R533" i="1" s="1"/>
  <c r="R532" i="1" s="1"/>
  <c r="R531" i="1" s="1"/>
  <c r="R530" i="1" s="1"/>
  <c r="F534" i="1"/>
  <c r="F533" i="1" s="1"/>
  <c r="F532" i="1" s="1"/>
  <c r="F531" i="1" s="1"/>
  <c r="F530" i="1" s="1"/>
  <c r="M542" i="1"/>
  <c r="M541" i="1" s="1"/>
  <c r="M540" i="1" s="1"/>
  <c r="M539" i="1" s="1"/>
  <c r="M538" i="1" s="1"/>
  <c r="R542" i="1"/>
  <c r="R541" i="1" s="1"/>
  <c r="R540" i="1" s="1"/>
  <c r="R539" i="1" s="1"/>
  <c r="R538" i="1" s="1"/>
  <c r="F542" i="1"/>
  <c r="F541" i="1" s="1"/>
  <c r="F540" i="1" s="1"/>
  <c r="F539" i="1" s="1"/>
  <c r="F538" i="1" s="1"/>
  <c r="R550" i="1"/>
  <c r="R549" i="1" s="1"/>
  <c r="M550" i="1"/>
  <c r="M549" i="1" s="1"/>
  <c r="F550" i="1"/>
  <c r="F549" i="1" s="1"/>
  <c r="M557" i="1"/>
  <c r="M556" i="1" s="1"/>
  <c r="M555" i="1" s="1"/>
  <c r="M554" i="1" s="1"/>
  <c r="M553" i="1" s="1"/>
  <c r="M552" i="1" s="1"/>
  <c r="R557" i="1"/>
  <c r="R556" i="1" s="1"/>
  <c r="R555" i="1" s="1"/>
  <c r="R554" i="1" s="1"/>
  <c r="R553" i="1" s="1"/>
  <c r="R552" i="1" s="1"/>
  <c r="F557" i="1"/>
  <c r="F556" i="1" s="1"/>
  <c r="F555" i="1" s="1"/>
  <c r="F554" i="1" s="1"/>
  <c r="F553" i="1" s="1"/>
  <c r="F552" i="1" s="1"/>
  <c r="M566" i="1"/>
  <c r="M565" i="1" s="1"/>
  <c r="M564" i="1" s="1"/>
  <c r="M563" i="1" s="1"/>
  <c r="M562" i="1" s="1"/>
  <c r="R566" i="1"/>
  <c r="R565" i="1" s="1"/>
  <c r="R564" i="1" s="1"/>
  <c r="R563" i="1" s="1"/>
  <c r="R562" i="1" s="1"/>
  <c r="F566" i="1"/>
  <c r="F565" i="1" s="1"/>
  <c r="F564" i="1" s="1"/>
  <c r="F563" i="1" s="1"/>
  <c r="F562" i="1" s="1"/>
  <c r="M574" i="1"/>
  <c r="M573" i="1" s="1"/>
  <c r="R574" i="1"/>
  <c r="R573" i="1" s="1"/>
  <c r="F574" i="1"/>
  <c r="F573" i="1" s="1"/>
  <c r="R577" i="1"/>
  <c r="M577" i="1"/>
  <c r="F577" i="1"/>
  <c r="R579" i="1"/>
  <c r="M579" i="1"/>
  <c r="F579" i="1"/>
  <c r="R585" i="1"/>
  <c r="R584" i="1" s="1"/>
  <c r="R583" i="1" s="1"/>
  <c r="M585" i="1"/>
  <c r="M584" i="1" s="1"/>
  <c r="M583" i="1" s="1"/>
  <c r="F585" i="1"/>
  <c r="F584" i="1" s="1"/>
  <c r="F583" i="1" s="1"/>
  <c r="M612" i="1"/>
  <c r="M611" i="1" s="1"/>
  <c r="M610" i="1" s="1"/>
  <c r="M609" i="1" s="1"/>
  <c r="M608" i="1" s="1"/>
  <c r="R612" i="1"/>
  <c r="R611" i="1" s="1"/>
  <c r="R610" i="1" s="1"/>
  <c r="R609" i="1" s="1"/>
  <c r="R608" i="1" s="1"/>
  <c r="F612" i="1"/>
  <c r="F611" i="1" s="1"/>
  <c r="F610" i="1" s="1"/>
  <c r="F609" i="1" s="1"/>
  <c r="F608" i="1" s="1"/>
  <c r="M620" i="1"/>
  <c r="R620" i="1"/>
  <c r="F620" i="1"/>
  <c r="R628" i="1"/>
  <c r="M628" i="1"/>
  <c r="F628" i="1"/>
  <c r="R630" i="1"/>
  <c r="M630" i="1"/>
  <c r="F630" i="1"/>
  <c r="R637" i="1"/>
  <c r="R636" i="1" s="1"/>
  <c r="M637" i="1"/>
  <c r="M636" i="1" s="1"/>
  <c r="F637" i="1"/>
  <c r="F636" i="1" s="1"/>
  <c r="R633" i="1"/>
  <c r="R632" i="1" s="1"/>
  <c r="M633" i="1"/>
  <c r="M632" i="1" s="1"/>
  <c r="F633" i="1"/>
  <c r="F632" i="1" s="1"/>
  <c r="M640" i="1"/>
  <c r="R640" i="1"/>
  <c r="F640" i="1"/>
  <c r="M642" i="1"/>
  <c r="R642" i="1"/>
  <c r="F642" i="1"/>
  <c r="R667" i="1"/>
  <c r="R666" i="1" s="1"/>
  <c r="M667" i="1"/>
  <c r="M666" i="1" s="1"/>
  <c r="F667" i="1"/>
  <c r="F666" i="1" s="1"/>
  <c r="R670" i="1"/>
  <c r="M670" i="1"/>
  <c r="F670" i="1"/>
  <c r="R672" i="1"/>
  <c r="M672" i="1"/>
  <c r="F672" i="1"/>
  <c r="R674" i="1"/>
  <c r="M674" i="1"/>
  <c r="F674" i="1"/>
  <c r="R676" i="1"/>
  <c r="M676" i="1"/>
  <c r="F676" i="1"/>
  <c r="R680" i="1"/>
  <c r="M680" i="1"/>
  <c r="F680" i="1"/>
  <c r="R694" i="1"/>
  <c r="R693" i="1" s="1"/>
  <c r="R692" i="1" s="1"/>
  <c r="M694" i="1"/>
  <c r="M693" i="1" s="1"/>
  <c r="M692" i="1" s="1"/>
  <c r="F694" i="1"/>
  <c r="F693" i="1" s="1"/>
  <c r="F692" i="1" s="1"/>
  <c r="F683" i="1" s="1"/>
  <c r="F682" i="1" s="1"/>
  <c r="R705" i="1"/>
  <c r="R704" i="1" s="1"/>
  <c r="R703" i="1" s="1"/>
  <c r="R702" i="1" s="1"/>
  <c r="R696" i="1" s="1"/>
  <c r="M705" i="1"/>
  <c r="M704" i="1" s="1"/>
  <c r="M703" i="1" s="1"/>
  <c r="M702" i="1" s="1"/>
  <c r="M696" i="1" s="1"/>
  <c r="F705" i="1"/>
  <c r="F704" i="1" s="1"/>
  <c r="F703" i="1" s="1"/>
  <c r="F702" i="1" s="1"/>
  <c r="F696" i="1" s="1"/>
  <c r="M711" i="1"/>
  <c r="R711" i="1"/>
  <c r="F711" i="1"/>
  <c r="M713" i="1"/>
  <c r="R713" i="1"/>
  <c r="F713" i="1"/>
  <c r="R619" i="1" l="1"/>
  <c r="R618" i="1" s="1"/>
  <c r="M619" i="1"/>
  <c r="M618" i="1" s="1"/>
  <c r="M683" i="1"/>
  <c r="M682" i="1" s="1"/>
  <c r="R683" i="1"/>
  <c r="R682" i="1" s="1"/>
  <c r="M408" i="1"/>
  <c r="M397" i="1" s="1"/>
  <c r="R408" i="1"/>
  <c r="R397" i="1" s="1"/>
  <c r="F408" i="1"/>
  <c r="F397" i="1" s="1"/>
  <c r="F669" i="1"/>
  <c r="F665" i="1" s="1"/>
  <c r="M669" i="1"/>
  <c r="M665" i="1" s="1"/>
  <c r="R669" i="1"/>
  <c r="R665" i="1" s="1"/>
  <c r="F619" i="1"/>
  <c r="F618" i="1" s="1"/>
  <c r="F576" i="1"/>
  <c r="F572" i="1" s="1"/>
  <c r="F571" i="1" s="1"/>
  <c r="M576" i="1"/>
  <c r="M572" i="1" s="1"/>
  <c r="M571" i="1" s="1"/>
  <c r="M570" i="1" s="1"/>
  <c r="R576" i="1"/>
  <c r="R572" i="1" s="1"/>
  <c r="R571" i="1" s="1"/>
  <c r="R570" i="1" s="1"/>
  <c r="M450" i="1"/>
  <c r="R450" i="1"/>
  <c r="F450" i="1"/>
  <c r="R297" i="1"/>
  <c r="R296" i="1" s="1"/>
  <c r="R268" i="1" s="1"/>
  <c r="F297" i="1"/>
  <c r="F296" i="1" s="1"/>
  <c r="M297" i="1"/>
  <c r="M296" i="1" s="1"/>
  <c r="M268" i="1" s="1"/>
  <c r="M58" i="1"/>
  <c r="R58" i="1"/>
  <c r="F58" i="1"/>
  <c r="F529" i="1"/>
  <c r="M529" i="1"/>
  <c r="R529" i="1"/>
  <c r="F548" i="1"/>
  <c r="F547" i="1" s="1"/>
  <c r="F546" i="1" s="1"/>
  <c r="F639" i="1"/>
  <c r="F635" i="1" s="1"/>
  <c r="M548" i="1"/>
  <c r="M547" i="1" s="1"/>
  <c r="M546" i="1" s="1"/>
  <c r="F486" i="1"/>
  <c r="F485" i="1" s="1"/>
  <c r="R710" i="1"/>
  <c r="R709" i="1" s="1"/>
  <c r="R708" i="1" s="1"/>
  <c r="R707" i="1" s="1"/>
  <c r="F497" i="1"/>
  <c r="F496" i="1" s="1"/>
  <c r="F495" i="1" s="1"/>
  <c r="M710" i="1"/>
  <c r="M709" i="1" s="1"/>
  <c r="M708" i="1" s="1"/>
  <c r="M707" i="1" s="1"/>
  <c r="F509" i="1"/>
  <c r="F508" i="1" s="1"/>
  <c r="F507" i="1" s="1"/>
  <c r="F506" i="1" s="1"/>
  <c r="F710" i="1"/>
  <c r="F709" i="1" s="1"/>
  <c r="F708" i="1" s="1"/>
  <c r="F707" i="1" s="1"/>
  <c r="M639" i="1"/>
  <c r="M635" i="1" s="1"/>
  <c r="R548" i="1"/>
  <c r="R547" i="1" s="1"/>
  <c r="R546" i="1" s="1"/>
  <c r="M509" i="1"/>
  <c r="M508" i="1" s="1"/>
  <c r="M507" i="1" s="1"/>
  <c r="M506" i="1" s="1"/>
  <c r="R509" i="1"/>
  <c r="R508" i="1" s="1"/>
  <c r="R507" i="1" s="1"/>
  <c r="R506" i="1" s="1"/>
  <c r="M497" i="1"/>
  <c r="M496" i="1" s="1"/>
  <c r="M495" i="1" s="1"/>
  <c r="R497" i="1"/>
  <c r="R496" i="1" s="1"/>
  <c r="R495" i="1" s="1"/>
  <c r="M486" i="1"/>
  <c r="M485" i="1" s="1"/>
  <c r="R486" i="1"/>
  <c r="R485" i="1" s="1"/>
  <c r="F491" i="1"/>
  <c r="M491" i="1"/>
  <c r="R639" i="1"/>
  <c r="R635" i="1" s="1"/>
  <c r="R491" i="1"/>
  <c r="M722" i="1"/>
  <c r="R722" i="1"/>
  <c r="F722" i="1"/>
  <c r="M729" i="1"/>
  <c r="R729" i="1"/>
  <c r="F729" i="1"/>
  <c r="M734" i="1"/>
  <c r="R734" i="1"/>
  <c r="F734" i="1"/>
  <c r="M737" i="1"/>
  <c r="R737" i="1"/>
  <c r="F737" i="1"/>
  <c r="M740" i="1"/>
  <c r="M739" i="1" s="1"/>
  <c r="R740" i="1"/>
  <c r="R739" i="1" s="1"/>
  <c r="F740" i="1"/>
  <c r="F739" i="1" s="1"/>
  <c r="M745" i="1"/>
  <c r="R745" i="1"/>
  <c r="F745" i="1"/>
  <c r="M749" i="1"/>
  <c r="M748" i="1" s="1"/>
  <c r="R749" i="1"/>
  <c r="R748" i="1" s="1"/>
  <c r="F749" i="1"/>
  <c r="F748" i="1" s="1"/>
  <c r="M756" i="1"/>
  <c r="R756" i="1"/>
  <c r="F756" i="1"/>
  <c r="R759" i="1"/>
  <c r="M759" i="1"/>
  <c r="F759" i="1"/>
  <c r="R764" i="1"/>
  <c r="M764" i="1"/>
  <c r="F764" i="1"/>
  <c r="R772" i="1"/>
  <c r="R771" i="1" s="1"/>
  <c r="R770" i="1" s="1"/>
  <c r="R769" i="1" s="1"/>
  <c r="R768" i="1" s="1"/>
  <c r="M772" i="1"/>
  <c r="M771" i="1" s="1"/>
  <c r="M770" i="1" s="1"/>
  <c r="M769" i="1" s="1"/>
  <c r="M768" i="1" s="1"/>
  <c r="F772" i="1"/>
  <c r="F771" i="1" s="1"/>
  <c r="F770" i="1" s="1"/>
  <c r="F769" i="1" s="1"/>
  <c r="F768" i="1" s="1"/>
  <c r="M787" i="1"/>
  <c r="M786" i="1" s="1"/>
  <c r="M785" i="1" s="1"/>
  <c r="M784" i="1" s="1"/>
  <c r="M783" i="1" s="1"/>
  <c r="R787" i="1"/>
  <c r="R786" i="1" s="1"/>
  <c r="R785" i="1" s="1"/>
  <c r="R784" i="1" s="1"/>
  <c r="R783" i="1" s="1"/>
  <c r="F787" i="1"/>
  <c r="F786" i="1" s="1"/>
  <c r="F785" i="1" s="1"/>
  <c r="F784" i="1" s="1"/>
  <c r="F783" i="1" s="1"/>
  <c r="M794" i="1"/>
  <c r="M793" i="1" s="1"/>
  <c r="M792" i="1" s="1"/>
  <c r="M791" i="1" s="1"/>
  <c r="M790" i="1" s="1"/>
  <c r="R794" i="1"/>
  <c r="R793" i="1" s="1"/>
  <c r="R792" i="1" s="1"/>
  <c r="R791" i="1" s="1"/>
  <c r="R790" i="1" s="1"/>
  <c r="F794" i="1"/>
  <c r="F793" i="1" s="1"/>
  <c r="F792" i="1" s="1"/>
  <c r="F791" i="1" s="1"/>
  <c r="F790" i="1" s="1"/>
  <c r="R804" i="1"/>
  <c r="R803" i="1" s="1"/>
  <c r="R802" i="1" s="1"/>
  <c r="R801" i="1" s="1"/>
  <c r="M804" i="1"/>
  <c r="M803" i="1" s="1"/>
  <c r="M802" i="1" s="1"/>
  <c r="M801" i="1" s="1"/>
  <c r="F804" i="1"/>
  <c r="F803" i="1" s="1"/>
  <c r="F802" i="1" s="1"/>
  <c r="F801" i="1" s="1"/>
  <c r="R810" i="1"/>
  <c r="R809" i="1" s="1"/>
  <c r="M810" i="1"/>
  <c r="M809" i="1" s="1"/>
  <c r="F810" i="1"/>
  <c r="F809" i="1" s="1"/>
  <c r="M814" i="1"/>
  <c r="M813" i="1" s="1"/>
  <c r="M812" i="1" s="1"/>
  <c r="R814" i="1"/>
  <c r="R813" i="1" s="1"/>
  <c r="R812" i="1" s="1"/>
  <c r="F814" i="1"/>
  <c r="F813" i="1" s="1"/>
  <c r="F812" i="1" s="1"/>
  <c r="R834" i="1"/>
  <c r="R833" i="1" s="1"/>
  <c r="M834" i="1"/>
  <c r="M833" i="1" s="1"/>
  <c r="F834" i="1"/>
  <c r="F833" i="1" s="1"/>
  <c r="R840" i="1"/>
  <c r="M840" i="1"/>
  <c r="F840" i="1"/>
  <c r="R842" i="1"/>
  <c r="M842" i="1"/>
  <c r="F842" i="1"/>
  <c r="M844" i="1"/>
  <c r="R844" i="1"/>
  <c r="F844" i="1"/>
  <c r="M846" i="1"/>
  <c r="R846" i="1"/>
  <c r="F846" i="1"/>
  <c r="M848" i="1"/>
  <c r="R848" i="1"/>
  <c r="F848" i="1"/>
  <c r="M869" i="1"/>
  <c r="R869" i="1"/>
  <c r="F869" i="1"/>
  <c r="M873" i="1"/>
  <c r="R873" i="1"/>
  <c r="F873" i="1"/>
  <c r="R880" i="1"/>
  <c r="R877" i="1" s="1"/>
  <c r="M880" i="1"/>
  <c r="M877" i="1" s="1"/>
  <c r="F880" i="1"/>
  <c r="F877" i="1" s="1"/>
  <c r="R883" i="1"/>
  <c r="R882" i="1" s="1"/>
  <c r="M883" i="1"/>
  <c r="M882" i="1" s="1"/>
  <c r="F883" i="1"/>
  <c r="F882" i="1" s="1"/>
  <c r="R886" i="1"/>
  <c r="R885" i="1" s="1"/>
  <c r="M886" i="1"/>
  <c r="M885" i="1" s="1"/>
  <c r="F886" i="1"/>
  <c r="F885" i="1" s="1"/>
  <c r="M895" i="1"/>
  <c r="R895" i="1"/>
  <c r="M897" i="1"/>
  <c r="R897" i="1"/>
  <c r="F897" i="1"/>
  <c r="F892" i="1" s="1"/>
  <c r="R908" i="1"/>
  <c r="R907" i="1" s="1"/>
  <c r="R906" i="1" s="1"/>
  <c r="R905" i="1" s="1"/>
  <c r="R904" i="1" s="1"/>
  <c r="R903" i="1" s="1"/>
  <c r="M908" i="1"/>
  <c r="M907" i="1" s="1"/>
  <c r="M906" i="1" s="1"/>
  <c r="M905" i="1" s="1"/>
  <c r="M904" i="1" s="1"/>
  <c r="M903" i="1" s="1"/>
  <c r="F908" i="1"/>
  <c r="F907" i="1" s="1"/>
  <c r="F906" i="1" s="1"/>
  <c r="F905" i="1" s="1"/>
  <c r="F904" i="1" s="1"/>
  <c r="F903" i="1" s="1"/>
  <c r="R915" i="1"/>
  <c r="R914" i="1" s="1"/>
  <c r="R913" i="1" s="1"/>
  <c r="R912" i="1" s="1"/>
  <c r="R911" i="1" s="1"/>
  <c r="M915" i="1"/>
  <c r="M914" i="1" s="1"/>
  <c r="M913" i="1" s="1"/>
  <c r="M912" i="1" s="1"/>
  <c r="M911" i="1" s="1"/>
  <c r="F915" i="1"/>
  <c r="F914" i="1" s="1"/>
  <c r="F913" i="1" s="1"/>
  <c r="F912" i="1" s="1"/>
  <c r="F911" i="1" s="1"/>
  <c r="R921" i="1"/>
  <c r="R920" i="1" s="1"/>
  <c r="R919" i="1" s="1"/>
  <c r="R918" i="1" s="1"/>
  <c r="M921" i="1"/>
  <c r="M920" i="1" s="1"/>
  <c r="M919" i="1" s="1"/>
  <c r="M918" i="1" s="1"/>
  <c r="F921" i="1"/>
  <c r="F920" i="1" s="1"/>
  <c r="F919" i="1" s="1"/>
  <c r="F918" i="1" s="1"/>
  <c r="R926" i="1"/>
  <c r="R925" i="1" s="1"/>
  <c r="R924" i="1" s="1"/>
  <c r="R923" i="1" s="1"/>
  <c r="M926" i="1"/>
  <c r="M925" i="1" s="1"/>
  <c r="M924" i="1" s="1"/>
  <c r="M923" i="1" s="1"/>
  <c r="F926" i="1"/>
  <c r="F925" i="1" s="1"/>
  <c r="F924" i="1" s="1"/>
  <c r="F923" i="1" s="1"/>
  <c r="R932" i="1"/>
  <c r="R931" i="1" s="1"/>
  <c r="R930" i="1" s="1"/>
  <c r="R929" i="1" s="1"/>
  <c r="R928" i="1" s="1"/>
  <c r="M932" i="1"/>
  <c r="M931" i="1" s="1"/>
  <c r="M930" i="1" s="1"/>
  <c r="M929" i="1" s="1"/>
  <c r="M928" i="1" s="1"/>
  <c r="F932" i="1"/>
  <c r="M939" i="1"/>
  <c r="M938" i="1" s="1"/>
  <c r="M937" i="1" s="1"/>
  <c r="M936" i="1" s="1"/>
  <c r="M935" i="1" s="1"/>
  <c r="M934" i="1" s="1"/>
  <c r="R939" i="1"/>
  <c r="R938" i="1" s="1"/>
  <c r="R937" i="1" s="1"/>
  <c r="R936" i="1" s="1"/>
  <c r="R935" i="1" s="1"/>
  <c r="R934" i="1" s="1"/>
  <c r="F939" i="1"/>
  <c r="M946" i="1"/>
  <c r="M945" i="1" s="1"/>
  <c r="M944" i="1" s="1"/>
  <c r="R946" i="1"/>
  <c r="R945" i="1" s="1"/>
  <c r="R944" i="1" s="1"/>
  <c r="F946" i="1"/>
  <c r="F945" i="1" s="1"/>
  <c r="F944" i="1" s="1"/>
  <c r="F951" i="1"/>
  <c r="F950" i="1" s="1"/>
  <c r="R959" i="1"/>
  <c r="R958" i="1" s="1"/>
  <c r="F959" i="1"/>
  <c r="F958" i="1" s="1"/>
  <c r="M966" i="1"/>
  <c r="M965" i="1" s="1"/>
  <c r="M964" i="1" s="1"/>
  <c r="R966" i="1"/>
  <c r="R965" i="1" s="1"/>
  <c r="R964" i="1" s="1"/>
  <c r="F966" i="1"/>
  <c r="F965" i="1" s="1"/>
  <c r="M974" i="1"/>
  <c r="M971" i="1" s="1"/>
  <c r="M970" i="1" s="1"/>
  <c r="M969" i="1" s="1"/>
  <c r="M968" i="1" s="1"/>
  <c r="R974" i="1"/>
  <c r="R971" i="1" s="1"/>
  <c r="R970" i="1" s="1"/>
  <c r="R969" i="1" s="1"/>
  <c r="R968" i="1" s="1"/>
  <c r="F974" i="1"/>
  <c r="F971" i="1" s="1"/>
  <c r="M982" i="1"/>
  <c r="M981" i="1" s="1"/>
  <c r="M980" i="1" s="1"/>
  <c r="M979" i="1" s="1"/>
  <c r="M978" i="1" s="1"/>
  <c r="R982" i="1"/>
  <c r="R981" i="1" s="1"/>
  <c r="R980" i="1" s="1"/>
  <c r="R979" i="1" s="1"/>
  <c r="R978" i="1" s="1"/>
  <c r="F982" i="1"/>
  <c r="M997" i="1"/>
  <c r="R997" i="1"/>
  <c r="F997" i="1"/>
  <c r="M1003" i="1"/>
  <c r="R1003" i="1"/>
  <c r="F1003" i="1"/>
  <c r="M1009" i="1"/>
  <c r="M1008" i="1" s="1"/>
  <c r="M1007" i="1" s="1"/>
  <c r="R1009" i="1"/>
  <c r="R1008" i="1" s="1"/>
  <c r="R1007" i="1" s="1"/>
  <c r="F1009" i="1"/>
  <c r="F1008" i="1" s="1"/>
  <c r="F1007" i="1" s="1"/>
  <c r="M1013" i="1"/>
  <c r="M1012" i="1" s="1"/>
  <c r="R1013" i="1"/>
  <c r="R1012" i="1" s="1"/>
  <c r="F1013" i="1"/>
  <c r="F1012" i="1" s="1"/>
  <c r="M1019" i="1"/>
  <c r="R1019" i="1"/>
  <c r="F1019" i="1"/>
  <c r="M1021" i="1"/>
  <c r="R1021" i="1"/>
  <c r="F1021" i="1"/>
  <c r="R1028" i="1"/>
  <c r="R1027" i="1" s="1"/>
  <c r="R1026" i="1" s="1"/>
  <c r="M1028" i="1"/>
  <c r="M1027" i="1" s="1"/>
  <c r="M1026" i="1" s="1"/>
  <c r="F1028" i="1"/>
  <c r="F1027" i="1" s="1"/>
  <c r="F1026" i="1" s="1"/>
  <c r="M1032" i="1"/>
  <c r="M1031" i="1" s="1"/>
  <c r="M1030" i="1" s="1"/>
  <c r="R1032" i="1"/>
  <c r="R1031" i="1" s="1"/>
  <c r="R1030" i="1" s="1"/>
  <c r="F1032" i="1"/>
  <c r="F1031" i="1" s="1"/>
  <c r="F1030" i="1" s="1"/>
  <c r="F1036" i="1" l="1"/>
  <c r="M1002" i="1"/>
  <c r="M1001" i="1" s="1"/>
  <c r="M1000" i="1" s="1"/>
  <c r="M1036" i="1"/>
  <c r="R1002" i="1"/>
  <c r="R1001" i="1" s="1"/>
  <c r="R1000" i="1" s="1"/>
  <c r="R1036" i="1"/>
  <c r="F647" i="1"/>
  <c r="F646" i="1" s="1"/>
  <c r="R647" i="1"/>
  <c r="R646" i="1" s="1"/>
  <c r="M647" i="1"/>
  <c r="M646" i="1" s="1"/>
  <c r="R892" i="1"/>
  <c r="R891" i="1" s="1"/>
  <c r="M892" i="1"/>
  <c r="M891" i="1" s="1"/>
  <c r="M949" i="1"/>
  <c r="M948" i="1" s="1"/>
  <c r="F949" i="1"/>
  <c r="R949" i="1"/>
  <c r="R948" i="1" s="1"/>
  <c r="F755" i="1"/>
  <c r="F754" i="1" s="1"/>
  <c r="F753" i="1" s="1"/>
  <c r="R755" i="1"/>
  <c r="R754" i="1" s="1"/>
  <c r="R753" i="1" s="1"/>
  <c r="M755" i="1"/>
  <c r="M754" i="1" s="1"/>
  <c r="M753" i="1" s="1"/>
  <c r="F570" i="1"/>
  <c r="F561" i="1" s="1"/>
  <c r="F268" i="1"/>
  <c r="R832" i="1"/>
  <c r="F763" i="1"/>
  <c r="F762" i="1" s="1"/>
  <c r="F761" i="1" s="1"/>
  <c r="M832" i="1"/>
  <c r="M763" i="1"/>
  <c r="M762" i="1" s="1"/>
  <c r="M761" i="1" s="1"/>
  <c r="R763" i="1"/>
  <c r="R762" i="1" s="1"/>
  <c r="R761" i="1" s="1"/>
  <c r="R561" i="1"/>
  <c r="R560" i="1" s="1"/>
  <c r="M561" i="1"/>
  <c r="M560" i="1" s="1"/>
  <c r="F528" i="1"/>
  <c r="F545" i="1"/>
  <c r="R528" i="1"/>
  <c r="R545" i="1"/>
  <c r="M528" i="1"/>
  <c r="M545" i="1"/>
  <c r="M733" i="1"/>
  <c r="M732" i="1" s="1"/>
  <c r="R617" i="1"/>
  <c r="R616" i="1" s="1"/>
  <c r="M992" i="1"/>
  <c r="M991" i="1" s="1"/>
  <c r="M990" i="1" s="1"/>
  <c r="M989" i="1" s="1"/>
  <c r="R484" i="1"/>
  <c r="R474" i="1" s="1"/>
  <c r="F484" i="1"/>
  <c r="F474" i="1" s="1"/>
  <c r="F443" i="1" s="1"/>
  <c r="F1025" i="1"/>
  <c r="F1024" i="1" s="1"/>
  <c r="F1023" i="1" s="1"/>
  <c r="F617" i="1"/>
  <c r="F616" i="1" s="1"/>
  <c r="R868" i="1"/>
  <c r="R867" i="1" s="1"/>
  <c r="M808" i="1"/>
  <c r="M807" i="1" s="1"/>
  <c r="M806" i="1" s="1"/>
  <c r="R917" i="1"/>
  <c r="R910" i="1" s="1"/>
  <c r="R733" i="1"/>
  <c r="R732" i="1" s="1"/>
  <c r="M484" i="1"/>
  <c r="M474" i="1" s="1"/>
  <c r="M443" i="1" s="1"/>
  <c r="M57" i="1" s="1"/>
  <c r="F1018" i="1"/>
  <c r="R876" i="1"/>
  <c r="R875" i="1" s="1"/>
  <c r="R862" i="1"/>
  <c r="R861" i="1" s="1"/>
  <c r="M839" i="1"/>
  <c r="M838" i="1" s="1"/>
  <c r="R808" i="1"/>
  <c r="R807" i="1" s="1"/>
  <c r="R806" i="1" s="1"/>
  <c r="R800" i="1"/>
  <c r="R721" i="1"/>
  <c r="R720" i="1" s="1"/>
  <c r="M744" i="1"/>
  <c r="M743" i="1" s="1"/>
  <c r="F733" i="1"/>
  <c r="F732" i="1" s="1"/>
  <c r="M721" i="1"/>
  <c r="M720" i="1" s="1"/>
  <c r="F721" i="1"/>
  <c r="F720" i="1" s="1"/>
  <c r="M876" i="1"/>
  <c r="M875" i="1" s="1"/>
  <c r="R943" i="1"/>
  <c r="F862" i="1"/>
  <c r="F861" i="1" s="1"/>
  <c r="M943" i="1"/>
  <c r="F800" i="1"/>
  <c r="M617" i="1"/>
  <c r="M616" i="1" s="1"/>
  <c r="M1025" i="1"/>
  <c r="M1024" i="1" s="1"/>
  <c r="M1023" i="1" s="1"/>
  <c r="R1025" i="1"/>
  <c r="R1024" i="1" s="1"/>
  <c r="R1023" i="1" s="1"/>
  <c r="M868" i="1"/>
  <c r="M867" i="1" s="1"/>
  <c r="F808" i="1"/>
  <c r="F807" i="1" s="1"/>
  <c r="F806" i="1" s="1"/>
  <c r="F1006" i="1"/>
  <c r="R1018" i="1"/>
  <c r="F1002" i="1"/>
  <c r="F964" i="1"/>
  <c r="F938" i="1"/>
  <c r="F868" i="1"/>
  <c r="F839" i="1"/>
  <c r="R1006" i="1"/>
  <c r="F876" i="1"/>
  <c r="M1018" i="1"/>
  <c r="M1006" i="1"/>
  <c r="F992" i="1"/>
  <c r="R992" i="1"/>
  <c r="R991" i="1" s="1"/>
  <c r="R990" i="1" s="1"/>
  <c r="R989" i="1" s="1"/>
  <c r="F981" i="1"/>
  <c r="F931" i="1"/>
  <c r="M917" i="1"/>
  <c r="M910" i="1" s="1"/>
  <c r="M862" i="1"/>
  <c r="M861" i="1" s="1"/>
  <c r="R839" i="1"/>
  <c r="R838" i="1" s="1"/>
  <c r="M800" i="1"/>
  <c r="F744" i="1"/>
  <c r="F743" i="1" s="1"/>
  <c r="F917" i="1"/>
  <c r="R744" i="1"/>
  <c r="R743" i="1" s="1"/>
  <c r="R818" i="1" l="1"/>
  <c r="R817" i="1" s="1"/>
  <c r="M818" i="1"/>
  <c r="M817" i="1" s="1"/>
  <c r="F799" i="1"/>
  <c r="R890" i="1"/>
  <c r="R889" i="1" s="1"/>
  <c r="R888" i="1" s="1"/>
  <c r="M890" i="1"/>
  <c r="M889" i="1" s="1"/>
  <c r="M888" i="1" s="1"/>
  <c r="M799" i="1"/>
  <c r="R799" i="1"/>
  <c r="F560" i="1"/>
  <c r="F57" i="1"/>
  <c r="F752" i="1"/>
  <c r="F751" i="1" s="1"/>
  <c r="M752" i="1"/>
  <c r="M751" i="1" s="1"/>
  <c r="R752" i="1"/>
  <c r="R751" i="1" s="1"/>
  <c r="R443" i="1"/>
  <c r="R57" i="1" s="1"/>
  <c r="R860" i="1"/>
  <c r="R859" i="1" s="1"/>
  <c r="M942" i="1"/>
  <c r="M941" i="1" s="1"/>
  <c r="M902" i="1" s="1"/>
  <c r="R719" i="1"/>
  <c r="R718" i="1" s="1"/>
  <c r="R999" i="1"/>
  <c r="R987" i="1" s="1"/>
  <c r="M719" i="1"/>
  <c r="M718" i="1" s="1"/>
  <c r="M999" i="1"/>
  <c r="M987" i="1" s="1"/>
  <c r="R942" i="1"/>
  <c r="R941" i="1" s="1"/>
  <c r="R902" i="1" s="1"/>
  <c r="F719" i="1"/>
  <c r="F718" i="1" s="1"/>
  <c r="M860" i="1"/>
  <c r="M859" i="1" s="1"/>
  <c r="F930" i="1"/>
  <c r="F991" i="1"/>
  <c r="F875" i="1"/>
  <c r="F943" i="1"/>
  <c r="F867" i="1"/>
  <c r="F1001" i="1"/>
  <c r="F891" i="1"/>
  <c r="F890" i="1" s="1"/>
  <c r="F970" i="1"/>
  <c r="F832" i="1"/>
  <c r="F980" i="1"/>
  <c r="F838" i="1"/>
  <c r="F937" i="1"/>
  <c r="F818" i="1" l="1"/>
  <c r="F817" i="1" s="1"/>
  <c r="R988" i="1"/>
  <c r="M988" i="1"/>
  <c r="M816" i="1"/>
  <c r="M782" i="1" s="1"/>
  <c r="R816" i="1"/>
  <c r="R782" i="1" s="1"/>
  <c r="F615" i="1"/>
  <c r="M615" i="1"/>
  <c r="M607" i="1" s="1"/>
  <c r="R615" i="1"/>
  <c r="R607" i="1" s="1"/>
  <c r="F860" i="1"/>
  <c r="F1000" i="1"/>
  <c r="F990" i="1"/>
  <c r="F929" i="1"/>
  <c r="F948" i="1"/>
  <c r="F936" i="1"/>
  <c r="F979" i="1"/>
  <c r="F969" i="1"/>
  <c r="F607" i="1" l="1"/>
  <c r="R1034" i="1"/>
  <c r="R1037" i="1" s="1"/>
  <c r="M1034" i="1"/>
  <c r="M1037" i="1" s="1"/>
  <c r="F928" i="1"/>
  <c r="F910" i="1" s="1"/>
  <c r="F978" i="1"/>
  <c r="F942" i="1"/>
  <c r="F968" i="1"/>
  <c r="F989" i="1"/>
  <c r="F999" i="1"/>
  <c r="F889" i="1"/>
  <c r="F888" i="1" s="1"/>
  <c r="F935" i="1"/>
  <c r="F934" i="1" s="1"/>
  <c r="F859" i="1"/>
  <c r="F988" i="1" l="1"/>
  <c r="F941" i="1"/>
  <c r="F816" i="1"/>
  <c r="F782" i="1" s="1"/>
  <c r="F987" i="1"/>
  <c r="F902" i="1" l="1"/>
  <c r="F1034" i="1" l="1"/>
  <c r="F1037" i="1" s="1"/>
</calcChain>
</file>

<file path=xl/sharedStrings.xml><?xml version="1.0" encoding="utf-8"?>
<sst xmlns="http://schemas.openxmlformats.org/spreadsheetml/2006/main" count="5850" uniqueCount="858">
  <si>
    <t>620</t>
  </si>
  <si>
    <t>Муниципальное казенное учреждение "Контрольно-счетная палата Соликамского городского округа"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</si>
  <si>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</si>
  <si>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</si>
  <si>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</si>
  <si>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</si>
  <si>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</si>
  <si>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</si>
  <si>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</si>
  <si>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</si>
  <si>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</si>
  <si>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</si>
  <si>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</si>
  <si>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</si>
  <si>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</si>
  <si>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0113</t>
  </si>
  <si>
    <t>Другие общегосударственные вопросы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</si>
  <si>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</si>
  <si>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</si>
  <si>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</si>
  <si>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</si>
  <si>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</si>
  <si>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</si>
  <si>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</si>
  <si>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</si>
  <si>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</si>
  <si>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</si>
  <si>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</si>
  <si>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</si>
  <si>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</si>
  <si>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</si>
  <si>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</si>
  <si>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</si>
  <si>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</si>
  <si>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</si>
  <si>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</si>
  <si>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</si>
  <si>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</si>
  <si>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</si>
  <si>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9100000010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</si>
  <si>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</si>
  <si>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</si>
  <si>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</si>
  <si>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</si>
  <si>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</si>
  <si>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</si>
  <si>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</si>
  <si>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</si>
  <si>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</si>
  <si>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</si>
  <si>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</si>
  <si>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</si>
  <si>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</si>
  <si>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</si>
  <si>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</si>
  <si>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</si>
  <si>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</si>
  <si>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</si>
  <si>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</si>
  <si>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</si>
  <si>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</si>
  <si>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</si>
  <si>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</si>
  <si>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</si>
  <si>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</si>
  <si>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</si>
  <si>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</si>
  <si>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</si>
  <si>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</si>
  <si>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</si>
  <si>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</si>
  <si>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</si>
  <si>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</si>
  <si>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</si>
  <si>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</si>
  <si>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</si>
  <si>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</si>
  <si>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</si>
  <si>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</si>
  <si>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</si>
  <si>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</si>
  <si>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</si>
  <si>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</si>
  <si>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</si>
  <si>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</si>
  <si>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</si>
  <si>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</si>
  <si>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</si>
  <si>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</si>
  <si>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</si>
  <si>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</si>
  <si>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</si>
  <si>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</si>
  <si>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</si>
  <si>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</si>
  <si>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</si>
  <si>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</si>
  <si>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</si>
  <si>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</si>
  <si>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</si>
  <si>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</si>
  <si>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</si>
  <si>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</si>
  <si>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</si>
  <si>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</si>
  <si>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</si>
  <si>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</si>
  <si>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</si>
  <si>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</si>
  <si>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</si>
  <si>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</si>
  <si>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</si>
  <si>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</si>
  <si>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</si>
  <si>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</si>
  <si>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</si>
  <si>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</si>
  <si>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</si>
  <si>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</si>
  <si>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</si>
  <si>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</si>
  <si>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92000SP080</t>
  </si>
  <si>
    <t>0309</t>
  </si>
  <si>
    <t>Гражданская оборона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</si>
  <si>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</si>
  <si>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</si>
  <si>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</si>
  <si>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</si>
  <si>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</si>
  <si>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</si>
  <si>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</si>
  <si>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</si>
  <si>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</si>
  <si>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</si>
  <si>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</si>
  <si>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</si>
  <si>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</si>
  <si>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</si>
  <si>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</si>
  <si>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</si>
  <si>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</si>
  <si>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</si>
  <si>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</si>
  <si>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</si>
  <si>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</si>
  <si>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0314</t>
  </si>
  <si>
    <t>Другие вопросы в области национальной безопасности и правоохранительной деятельности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</si>
  <si>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</si>
  <si>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</si>
  <si>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</si>
  <si>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</si>
  <si>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</si>
  <si>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0405</t>
  </si>
  <si>
    <t>Сельское хозяйство и рыболовство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</si>
  <si>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</si>
  <si>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</si>
  <si>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</si>
  <si>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</si>
  <si>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</si>
  <si>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</si>
  <si>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</si>
  <si>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</si>
  <si>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</si>
  <si>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</si>
  <si>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</si>
  <si>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</si>
  <si>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</si>
  <si>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</si>
  <si>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</si>
  <si>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</si>
  <si>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</si>
  <si>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</si>
  <si>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</si>
  <si>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</si>
  <si>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</si>
  <si>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</si>
  <si>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0407</t>
  </si>
  <si>
    <t>Лесное хозяйство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</si>
  <si>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</si>
  <si>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</si>
  <si>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</si>
  <si>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</si>
  <si>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</si>
  <si>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</si>
  <si>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</si>
  <si>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</si>
  <si>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0408</t>
  </si>
  <si>
    <t>Транспорт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</si>
  <si>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</si>
  <si>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</si>
  <si>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</si>
  <si>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</si>
  <si>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</si>
  <si>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0409</t>
  </si>
  <si>
    <t>Дорожное хозяйство (дорожные фонды)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</si>
  <si>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</si>
  <si>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</si>
  <si>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</si>
  <si>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</si>
  <si>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</si>
  <si>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</si>
  <si>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</si>
  <si>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</si>
  <si>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0412</t>
  </si>
  <si>
    <t>Другие вопросы в области национальной экономики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</si>
  <si>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</si>
  <si>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</si>
  <si>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</si>
  <si>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</si>
  <si>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</si>
  <si>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</si>
  <si>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</si>
  <si>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</si>
  <si>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</si>
  <si>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0410104230</t>
  </si>
  <si>
    <t>Поддержка инфраструктуры малого и среднего предпринимательства</t>
  </si>
  <si>
    <t>0410200000</t>
  </si>
  <si>
    <t>Основное мероприятие "Улучшение условий для удовлетворения потребностей населения в товарах и услугах"</t>
  </si>
  <si>
    <t>0410204260</t>
  </si>
  <si>
    <t>Развитие торговли и потребительского рынка</t>
  </si>
  <si>
    <t>0501</t>
  </si>
  <si>
    <t>Жилищное хозяйство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</si>
  <si>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</si>
  <si>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</si>
  <si>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</si>
  <si>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</si>
  <si>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</si>
  <si>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</si>
  <si>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</si>
  <si>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</si>
  <si>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</si>
  <si>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</si>
  <si>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</si>
  <si>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</si>
  <si>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</si>
  <si>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</si>
  <si>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</si>
  <si>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</si>
  <si>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</si>
  <si>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</si>
  <si>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</si>
  <si>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</si>
  <si>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0502</t>
  </si>
  <si>
    <t>Коммунальное хозяйство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</si>
  <si>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</si>
  <si>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</si>
  <si>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</si>
  <si>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</si>
  <si>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</si>
  <si>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</si>
  <si>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</si>
  <si>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</si>
  <si>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</si>
  <si>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0503</t>
  </si>
  <si>
    <t>Благоустройство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</si>
  <si>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</si>
  <si>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</si>
  <si>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</si>
  <si>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</si>
  <si>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</si>
  <si>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</si>
  <si>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</si>
  <si>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</si>
  <si>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</si>
  <si>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</si>
  <si>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</si>
  <si>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</si>
  <si>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</si>
  <si>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</si>
  <si>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</si>
  <si>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</si>
  <si>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</si>
  <si>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</si>
  <si>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0505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</si>
  <si>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</si>
  <si>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</si>
  <si>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</si>
  <si>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0603</t>
  </si>
  <si>
    <t>Охрана объектов растительного и животного мира и среды их обитания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</si>
  <si>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</si>
  <si>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</si>
  <si>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</si>
  <si>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</si>
  <si>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</si>
  <si>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</si>
  <si>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</si>
  <si>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</si>
  <si>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0702</t>
  </si>
  <si>
    <t>Общее образование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</si>
  <si>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</si>
  <si>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</si>
  <si>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</si>
  <si>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</si>
  <si>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</si>
  <si>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</si>
  <si>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</si>
  <si>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</si>
  <si>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0709</t>
  </si>
  <si>
    <t>Другие вопросы в области образования</t>
  </si>
  <si>
    <t>0804</t>
  </si>
  <si>
    <t>Другие вопросы в области культуры, кинематографии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</si>
  <si>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</si>
  <si>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</si>
  <si>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</si>
  <si>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</si>
  <si>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1001</t>
  </si>
  <si>
    <t>Пенсионное обеспечение</t>
  </si>
  <si>
    <t>1090120020</t>
  </si>
  <si>
    <t>1003</t>
  </si>
  <si>
    <t>Социальное обеспечение населения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</si>
  <si>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</si>
  <si>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</si>
  <si>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0920600000</t>
  </si>
  <si>
    <t>09206L5761</t>
  </si>
  <si>
    <t>1004</t>
  </si>
  <si>
    <t>Охрана семьи и детства</t>
  </si>
  <si>
    <t>092022С080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</si>
  <si>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</si>
  <si>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1006</t>
  </si>
  <si>
    <t>Другие вопросы в области социальной политики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</si>
  <si>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</si>
  <si>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</si>
  <si>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</si>
  <si>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</si>
  <si>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</si>
  <si>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</si>
  <si>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</si>
  <si>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</si>
  <si>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</si>
  <si>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</si>
  <si>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</si>
  <si>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</si>
  <si>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</si>
  <si>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</si>
  <si>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</si>
  <si>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</si>
  <si>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</si>
  <si>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</si>
  <si>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</si>
  <si>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</si>
  <si>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</si>
  <si>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</si>
  <si>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</si>
  <si>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</si>
  <si>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1102</t>
  </si>
  <si>
    <t>Массовый спорт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</si>
  <si>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</si>
  <si>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</si>
  <si>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</si>
  <si>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</si>
  <si>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</si>
  <si>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</si>
  <si>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</si>
  <si>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623</t>
  </si>
  <si>
    <t>Комитет по архитектуре и градостроительству администрации Соликамского городского округа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</si>
  <si>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</si>
  <si>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</si>
  <si>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</si>
  <si>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</si>
  <si>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</si>
  <si>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</si>
  <si>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</si>
  <si>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</si>
  <si>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</si>
  <si>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</si>
  <si>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</si>
  <si>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</si>
  <si>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</si>
  <si>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</si>
  <si>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</si>
  <si>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</si>
  <si>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</si>
  <si>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</si>
  <si>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</si>
  <si>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</si>
  <si>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</si>
  <si>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</si>
  <si>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</si>
  <si>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</si>
  <si>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</si>
  <si>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</si>
  <si>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</si>
  <si>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</si>
  <si>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</si>
  <si>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</si>
  <si>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0110102040</t>
  </si>
  <si>
    <t>Развитие вариативных форм дошкольного образования</t>
  </si>
  <si>
    <t>011012Н310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</si>
  <si>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</si>
  <si>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011012Н420</t>
  </si>
  <si>
    <t>Оснащение оборудованием образовательных организаций, реализующих программы дошкольного образования, в соответствии с требованиями федерального государственного образовательного стандарта дошкольного образования</t>
  </si>
  <si>
    <t>0110600000</t>
  </si>
  <si>
    <t>0110607350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</si>
  <si>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</si>
  <si>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</si>
  <si>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</si>
  <si>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</si>
  <si>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</si>
  <si>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</si>
  <si>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</si>
  <si>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</si>
  <si>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</si>
  <si>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</si>
  <si>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</si>
  <si>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</si>
  <si>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</si>
  <si>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</si>
  <si>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</si>
  <si>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</si>
  <si>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</si>
  <si>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</si>
  <si>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</si>
  <si>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</si>
  <si>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</si>
  <si>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0703</t>
  </si>
  <si>
    <t>Дополнительное образование детей</t>
  </si>
  <si>
    <t>0190102060</t>
  </si>
  <si>
    <t>Предоставление услуг по дополнительному образованию детей</t>
  </si>
  <si>
    <t>0707</t>
  </si>
  <si>
    <t>Молодежная политика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</si>
  <si>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</si>
  <si>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</si>
  <si>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</si>
  <si>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</si>
  <si>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</si>
  <si>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</si>
  <si>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</si>
  <si>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</si>
  <si>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</si>
  <si>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</si>
  <si>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</si>
  <si>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</si>
  <si>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</si>
  <si>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</si>
  <si>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</si>
  <si>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</si>
  <si>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</si>
  <si>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</si>
  <si>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</si>
  <si>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</si>
  <si>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</si>
  <si>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631</t>
  </si>
  <si>
    <t>Управление культуры администрации Соликамского городского округа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</si>
  <si>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</si>
  <si>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</si>
  <si>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</si>
  <si>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</si>
  <si>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</si>
  <si>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</si>
  <si>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</si>
  <si>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</si>
  <si>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</si>
  <si>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</si>
  <si>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</si>
  <si>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</si>
  <si>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</si>
  <si>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</si>
  <si>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0801</t>
  </si>
  <si>
    <t>Культура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</si>
  <si>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</si>
  <si>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</si>
  <si>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</si>
  <si>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</si>
  <si>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</si>
  <si>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</si>
  <si>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</si>
  <si>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</si>
  <si>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</si>
  <si>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</si>
  <si>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</si>
  <si>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</si>
  <si>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</si>
  <si>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</si>
  <si>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</si>
  <si>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</si>
  <si>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</si>
  <si>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</si>
  <si>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</si>
  <si>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</si>
  <si>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</si>
  <si>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</si>
  <si>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</si>
  <si>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</si>
  <si>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</si>
  <si>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</si>
  <si>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</si>
  <si>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</si>
  <si>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</si>
  <si>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</si>
  <si>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</si>
  <si>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633</t>
  </si>
  <si>
    <t>Комитет по физической культуре и спорту администрации Соликамского городского округа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</si>
  <si>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</si>
  <si>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</si>
  <si>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</si>
  <si>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0690102060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</si>
  <si>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</si>
  <si>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</si>
  <si>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</si>
  <si>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</si>
  <si>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</si>
  <si>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</si>
  <si>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</si>
  <si>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</si>
  <si>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</si>
  <si>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</si>
  <si>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</si>
  <si>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</si>
  <si>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1103</t>
  </si>
  <si>
    <t>Спорт высших достижений</t>
  </si>
  <si>
    <t>061P550810</t>
  </si>
  <si>
    <t>1105</t>
  </si>
  <si>
    <t>Другие вопросы в области физической культуры и спорта</t>
  </si>
  <si>
    <t>0690100040</t>
  </si>
  <si>
    <t>670</t>
  </si>
  <si>
    <t>Финансовое управление администрации Соликамского городского округа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</si>
  <si>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</si>
  <si>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</si>
  <si>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</si>
  <si>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</si>
  <si>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</si>
  <si>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</si>
  <si>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</si>
  <si>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</si>
  <si>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</si>
  <si>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тыс.руб.</t>
  </si>
  <si>
    <t>Наименование расходов</t>
  </si>
  <si>
    <t>2022 год</t>
  </si>
  <si>
    <t>2023 год</t>
  </si>
  <si>
    <t>2024 год</t>
  </si>
  <si>
    <t>Ведомственная структура расходов на 2022 год и плановый период 2023 и 2024 годов</t>
  </si>
  <si>
    <t>Приложение 4</t>
  </si>
  <si>
    <t>к решению Думы</t>
  </si>
  <si>
    <t>Соликамского городского округа</t>
  </si>
  <si>
    <t>1</t>
  </si>
  <si>
    <t>2</t>
  </si>
  <si>
    <t>3</t>
  </si>
  <si>
    <t>4</t>
  </si>
  <si>
    <t>6</t>
  </si>
  <si>
    <t>7</t>
  </si>
  <si>
    <t>8</t>
  </si>
  <si>
    <t>ИТОГО РАСХОДОВ:</t>
  </si>
  <si>
    <t>Общегосударственные вопросы</t>
  </si>
  <si>
    <t>Образование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</si>
  <si>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</si>
  <si>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</si>
  <si>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</si>
  <si>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</si>
  <si>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</si>
  <si>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бюджета, без софинансирования из федерального бюджета)</t>
  </si>
  <si>
    <t>Охрана окружающей среды</t>
  </si>
  <si>
    <t xml:space="preserve">Культура, кинематография 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</si>
  <si>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</si>
  <si>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Социальная политика</t>
  </si>
  <si>
    <t>Физическая культура и спорт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</si>
  <si>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</si>
  <si>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</si>
  <si>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</si>
  <si>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0100</t>
  </si>
  <si>
    <t>0700</t>
  </si>
  <si>
    <t>Глава городского округа - глава администрации Соликамского городского округа</t>
  </si>
  <si>
    <t>Софинансирование проектов инициативного бюджетирования  (долевое участие местного бюджета)</t>
  </si>
  <si>
    <t>0300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</si>
  <si>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</si>
  <si>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0400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</si>
  <si>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</si>
  <si>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0500</t>
  </si>
  <si>
    <t>0600</t>
  </si>
  <si>
    <t>0800</t>
  </si>
  <si>
    <t>1000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</si>
  <si>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местного бюджета)</t>
  </si>
  <si>
    <t>1100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</si>
  <si>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</si>
  <si>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r>
      <t xml:space="preserve">Резервный фонд администрации </t>
    </r>
    <r>
      <rPr>
        <b/>
        <sz val="12"/>
        <rFont val="Times New Roman"/>
        <family val="1"/>
        <charset val="204"/>
      </rPr>
      <t xml:space="preserve">Соликамского городского округа  </t>
    </r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</si>
  <si>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</si>
  <si>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</si>
  <si>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</si>
  <si>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</si>
  <si>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</si>
  <si>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бюджета, без софинансирования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</si>
  <si>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</si>
  <si>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</si>
  <si>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</si>
  <si>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</si>
  <si>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краевого бюджета)</t>
  </si>
  <si>
    <t>Мероприятия по расселению жилищного фонда, признанного аварийным после 01 января 2017 г. (долевое участие краевого бюджета)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</si>
  <si>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</si>
  <si>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</si>
  <si>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</si>
  <si>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краевого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</si>
  <si>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</si>
  <si>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</si>
  <si>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</si>
  <si>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</si>
  <si>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</si>
  <si>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 xml:space="preserve">Обеспечение жильем молодых семей в Соликамском городском округе 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</si>
  <si>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</si>
  <si>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</si>
  <si>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Закупка товаров, работ и услуг для государственных (муниципальных) нужд</t>
  </si>
  <si>
    <t>0520200000</t>
  </si>
  <si>
    <t xml:space="preserve">0520205240 </t>
  </si>
  <si>
    <t>Реализация муниципальной адресной программы Соликамского городского округа "Формирование современной городской среды на 2018-2024 годы" (кроме долевого участия)</t>
  </si>
  <si>
    <t>0510305310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</si>
  <si>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</si>
  <si>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Подпрограмма "Благоустройство Соликамского городского округа"</t>
  </si>
  <si>
    <t>Основное мероприятие "Создание эффективной системы пожарной безопасности"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</si>
  <si>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</si>
  <si>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</si>
  <si>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</t>
  </si>
  <si>
    <t>Основное мероприятие "Сохранение и популяризация объектов культурного наследия"</t>
  </si>
  <si>
    <t>Основное мероприятие "Реализация федерального проекта "Спорт - норма жизни"</t>
  </si>
  <si>
    <t>Расходы на увеличение фонда оплаты труда работников ОМСУ и муниципальных учреждений и на содержание вновь введенных в эксплуатацию муниципальных объектов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</si>
  <si>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2022 год и плановый период 2023 и 2024 годов</t>
  </si>
  <si>
    <t>5</t>
  </si>
  <si>
    <t>Основное мероприятие "Усиление роли сферы культуры в повышении качества жизни горожан"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</si>
  <si>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</si>
  <si>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</si>
  <si>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</si>
  <si>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бюджета))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</si>
  <si>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</si>
  <si>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</si>
  <si>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</si>
  <si>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</si>
  <si>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Формирование имиджа и бренда Соликамского городского округа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</si>
  <si>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</si>
  <si>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Мероприятия по улучшению санитарного состояния территории Соликамского городского округа</t>
  </si>
  <si>
    <t>тыс. руб.</t>
  </si>
  <si>
    <t>код группы, подгруппы, статьи и вида источников</t>
  </si>
  <si>
    <t xml:space="preserve">наименование  </t>
  </si>
  <si>
    <t>01 05 02 01 04 0000 610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</si>
  <si>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</si>
  <si>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</si>
  <si>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</si>
  <si>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</si>
  <si>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Источники внутреннего финансирования дефицита бюджета на 2022 год и плановый период 2023 и 2024 годов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</si>
  <si>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</si>
  <si>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</si>
  <si>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Увеличение прочих остатков денежных средств бюджетов городских округов</t>
  </si>
  <si>
    <t>01 05 02 01 04 0000 510</t>
  </si>
  <si>
    <t>Уменьшение прочих остатков денежных средств бюджетов городских округов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</si>
  <si>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</si>
  <si>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</si>
  <si>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</si>
  <si>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</si>
  <si>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09202L0820</t>
  </si>
  <si>
    <t>в том числе: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</si>
  <si>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</si>
  <si>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>Реализация государственной программы "Комплексное развитие сельских территорий"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</si>
  <si>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</si>
  <si>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</si>
  <si>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</si>
  <si>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</si>
  <si>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</si>
  <si>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</si>
  <si>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</si>
  <si>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федерального бюджета)</t>
  </si>
  <si>
    <t>Приложение 2</t>
  </si>
  <si>
    <t>Приложение 3</t>
  </si>
  <si>
    <t>Обеспечение мероприятий по расселению граждан из аварийного жилищного фонда</t>
  </si>
  <si>
    <t>изменения</t>
  </si>
  <si>
    <t>2022 год  (1 чтение)</t>
  </si>
  <si>
    <t xml:space="preserve">2022 год  </t>
  </si>
  <si>
    <t>9</t>
  </si>
  <si>
    <t>10</t>
  </si>
  <si>
    <t>12</t>
  </si>
  <si>
    <t xml:space="preserve">2023 год  </t>
  </si>
  <si>
    <t>13</t>
  </si>
  <si>
    <t xml:space="preserve">2024 год  </t>
  </si>
  <si>
    <t>2023 год  (1 чтение)</t>
  </si>
  <si>
    <t>2024 год  (1 чтение)</t>
  </si>
  <si>
    <t>02101SР040</t>
  </si>
  <si>
    <t>Приобретение оборудования для профильных медицинских классов в образовательных организациях Пермского края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</si>
  <si>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</si>
  <si>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01101SР040</t>
  </si>
  <si>
    <t>01101SН700</t>
  </si>
  <si>
    <t>08101SP080</t>
  </si>
  <si>
    <t>поправки (ЭС 16.11.21, МБТ, непрограммные)</t>
  </si>
  <si>
    <t xml:space="preserve">Иные бюджетные ассигнования           </t>
  </si>
  <si>
    <t>2022 год                     (1 чтение)</t>
  </si>
  <si>
    <t>0410104260</t>
  </si>
  <si>
    <t>Основное мероприятие "Развитие и поддержка малого и среднего предпринимательства"</t>
  </si>
  <si>
    <t>2023 год                       (1 чтение)</t>
  </si>
  <si>
    <t>2024 год                  (1 чтение)</t>
  </si>
  <si>
    <t>целевая статья</t>
  </si>
  <si>
    <t>вид расходов</t>
  </si>
  <si>
    <t>Ведомственная классификация</t>
  </si>
  <si>
    <t>Бюджетная классификация</t>
  </si>
  <si>
    <t>раздел, подраздел</t>
  </si>
  <si>
    <t>МБТ</t>
  </si>
  <si>
    <t>МБ</t>
  </si>
  <si>
    <t>2022 год  (реш.ДСГО 10.12.21 № 47)</t>
  </si>
  <si>
    <t>2023 год  (реш.ДСГО 10.12.21 № 47)</t>
  </si>
  <si>
    <t>2024 год  (реш.ДСГО 10.12.21 № 47)</t>
  </si>
  <si>
    <t>11</t>
  </si>
  <si>
    <t>14</t>
  </si>
  <si>
    <t>(отдельные изменения)</t>
  </si>
  <si>
    <t>15</t>
  </si>
  <si>
    <t>Субсидии; Субвенции; Иные МБТ</t>
  </si>
  <si>
    <t>Переходящие контракты</t>
  </si>
  <si>
    <t/>
  </si>
  <si>
    <t>Основное мероприятие "Развитие взаимодействия органов местного самоуправления с гражданским обществом"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</si>
  <si>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</si>
  <si>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</si>
  <si>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>Софинансирование проектов инициативного бюджетирования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</si>
  <si>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краевого бюджета)</t>
  </si>
  <si>
    <t>011012Н720</t>
  </si>
  <si>
    <t>Оснащение оборудованием образовательных организаций, реализующих программы общего образования, в соответствии с требованиями федерального государственного образовательного стандарта общего образования</t>
  </si>
  <si>
    <t>Приобретение оборудования для профильных медицинских классов в образовательных организациях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</si>
  <si>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участиекраевого бюджета)</t>
  </si>
  <si>
    <t xml:space="preserve"> Охрана семьи и детства</t>
  </si>
  <si>
    <t>06101SФ130</t>
  </si>
  <si>
    <t>061P552290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</si>
  <si>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</si>
  <si>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Другие вопросы в области жилищно-коммунального хозяйства</t>
  </si>
  <si>
    <r>
      <t xml:space="preserve">Софинансирование проектов инициативного бюджетирования (долевое участиеместного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</si>
  <si>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>ЭС от 07.02.2022; прочие изменения</t>
  </si>
  <si>
    <t>03101SП151</t>
  </si>
  <si>
    <t>0530204520</t>
  </si>
  <si>
    <t>05201SР181</t>
  </si>
  <si>
    <t xml:space="preserve">Общее образование 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</si>
  <si>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</si>
  <si>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</si>
  <si>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01101SН071</t>
  </si>
  <si>
    <t xml:space="preserve">400 </t>
  </si>
  <si>
    <t>Строительство школы на 825 мест в микрорайоне Клестовка г. Соликамск</t>
  </si>
  <si>
    <t>0610140210</t>
  </si>
  <si>
    <t>"Строительство крытого ледового катка с искусственным покрытием" в г.Соликамске Пермского края  (Остатки 2021 года)</t>
  </si>
  <si>
    <t>"Строительство крытого ледового катка с искусственным покрытием" в г.Соликамске Пермского края</t>
  </si>
  <si>
    <t>06101SР041</t>
  </si>
  <si>
    <t xml:space="preserve">Капитальные вложения в объекты государственной (муниципальной) собственности </t>
  </si>
  <si>
    <t>06101SФ231</t>
  </si>
  <si>
    <t>Строительство (реконструкция) стадионов, межшкольных стадионов, спортивных площадок и иных спортивных объектов (Остаток 2021 года)</t>
  </si>
  <si>
    <t>Приобретение оборудования для профильных медицинских классов в образовательных организациях Пермского края (долевое участие юридических и физических лиц)</t>
  </si>
  <si>
    <t>Приведение в нормативное состояние территорий учреждений общего и дополнительного образования (кроме долевого участия в ПРП)</t>
  </si>
  <si>
    <t>0110107390</t>
  </si>
  <si>
    <t>1101</t>
  </si>
  <si>
    <t>Физическая культура</t>
  </si>
  <si>
    <t>Подпрограмма  "Обеспечение реализации муниципальной программы "Развитие системы образования Соликамского городского округа"</t>
  </si>
  <si>
    <t>Мероприятия по охране общественного порядка и профилактика правонарушений</t>
  </si>
  <si>
    <t xml:space="preserve">Основное мероприятие "Мероприятия по снижению негативного воздействия на почвы, восстановление нарушенных земель, ликвидации несанкционированных свалок"  </t>
  </si>
  <si>
    <t>0510700000</t>
  </si>
  <si>
    <t>05107SЭ240</t>
  </si>
  <si>
    <t xml:space="preserve">Предоставление субсидий бюджетным, автономным учреждениям и иным некоммерческим организациям </t>
  </si>
  <si>
    <t>Приведение в нормативное состояние муниципальных общеобразовательных учреждений (в том числе разработка ПСД)</t>
  </si>
  <si>
    <t>0110607360</t>
  </si>
  <si>
    <t xml:space="preserve">Приведение в нормативное состояние учреждений, подведомственных Управлению культуры </t>
  </si>
  <si>
    <t>0210108320</t>
  </si>
  <si>
    <t>0210600000</t>
  </si>
  <si>
    <t>0210608320</t>
  </si>
  <si>
    <t>Возмещение затрат на подключение к сетям электроснабжения д. Кокорино</t>
  </si>
  <si>
    <t>0520209630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</si>
  <si>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</si>
  <si>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</si>
  <si>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</si>
  <si>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</si>
  <si>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</si>
  <si>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 xml:space="preserve">0520605240 </t>
  </si>
  <si>
    <t>0520605240</t>
  </si>
  <si>
    <t>Разработка схем, проектирование и сооружение объектов инженерной инфраструктуры (в том числе разработка ПСД)</t>
  </si>
  <si>
    <t>Субсидии; Субвенции; Иные МБТ; прочие изменения</t>
  </si>
  <si>
    <t>Расходы на исполнение решений судов, вступивших в законную силу</t>
  </si>
  <si>
    <t>9200000950</t>
  </si>
  <si>
    <t xml:space="preserve"> Коды поступлений         в бюджет</t>
  </si>
  <si>
    <t xml:space="preserve"> Наименование групп, подгрупп, статей, подстатей и элементов классификации доходов </t>
  </si>
  <si>
    <t>1 00 00000 00 0000 000</t>
  </si>
  <si>
    <t>НАЛОГОВЫЕ И НЕНАЛОГОВЫЕ ДОХОДЫ</t>
  </si>
  <si>
    <t>1 17 00000 00 0000 000</t>
  </si>
  <si>
    <t>ПРОЧИЕ НЕНАЛОГОВЫЕ ДОХОДЫ</t>
  </si>
  <si>
    <t>1 17 15000 04 0000 150</t>
  </si>
  <si>
    <t>Инициативные платежи</t>
  </si>
  <si>
    <t>1 17 15020 04 0000 150</t>
  </si>
  <si>
    <t>Инициативные платежи, зачисляемые в бюджеты городских округов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</si>
  <si>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</si>
  <si>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</si>
  <si>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</si>
  <si>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</si>
  <si>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</si>
  <si>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</si>
  <si>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</si>
  <si>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</si>
  <si>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</si>
  <si>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</si>
  <si>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</si>
  <si>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2 07 04 050 04 0000 150</t>
  </si>
  <si>
    <t>Прочие безвозмездные поступления в бюджеты городских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</si>
  <si>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</si>
  <si>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</si>
  <si>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</si>
  <si>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</si>
  <si>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</si>
  <si>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</si>
  <si>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ИТОГО ДОХОДОВ</t>
  </si>
  <si>
    <t>019012Ф181</t>
  </si>
  <si>
    <t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</si>
  <si>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 </t>
  </si>
  <si>
    <t>Распределение общего объема межбюджетных трансфертов, получаемых в бюджет Соликамского городского округа, на 2022 год и плановый период 2023 и 2024 годов</t>
  </si>
  <si>
    <t xml:space="preserve">Наименование </t>
  </si>
  <si>
    <t>поправки</t>
  </si>
  <si>
    <t xml:space="preserve">2023 год          (1 чтение)               </t>
  </si>
  <si>
    <t xml:space="preserve">2023 год               </t>
  </si>
  <si>
    <t>2024 год           (1 чтение)</t>
  </si>
  <si>
    <t xml:space="preserve">2024 год   </t>
  </si>
  <si>
    <t>1.1. Межбюджетные трансферты, получаемые в бюджет Соликамского городского округа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</si>
  <si>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</si>
  <si>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 xml:space="preserve">Дотации на сбалансированность бюджетов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</si>
  <si>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</si>
  <si>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</si>
  <si>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</si>
  <si>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</si>
  <si>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</si>
  <si>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городского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</si>
  <si>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</si>
  <si>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Приобретение оборудования для профильных медицинских классов в образовательных организациях Пермского края</t>
  </si>
  <si>
    <t>Обеспечение жильем молодых семей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</si>
  <si>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</si>
  <si>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Выполнение работ по сохранению объектов культурного наследия, находящихся в собственности муниципальных образований</t>
  </si>
  <si>
    <t>Оснащение объектов спортивной инфраструктуры спортивно-технологическим оборудованием</t>
  </si>
  <si>
    <t>Устройство спортивных площадок и оснащение объектов спортивным оборудованием и инвентарем для занятий физической культурой и спортом</t>
  </si>
  <si>
    <t>Государственная поддержка спортивных организаций, осуществляющих подготовку спортивного резерва для спортивных сборных команд Российской Федерации</t>
  </si>
  <si>
    <t>Выплата материального стимулирования народным дружинникам за участие в охране общественного порядка</t>
  </si>
  <si>
    <t>Разработка проектов межевания территории и проведение комплексных кадастровых работ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</si>
  <si>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</si>
  <si>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</t>
  </si>
  <si>
    <t>Реализация мероприятий, направленных на комплексное развитие сельских территорий (Благоустройство сельских территорий)</t>
  </si>
  <si>
    <t>Мероприятия по расселению жилищного фонда на территории Пермского края, признанного аварийным после 1 января 2017 г.</t>
  </si>
  <si>
    <t>Обеспечение устойчивого сокращения непригодного для проживания жилого фонда</t>
  </si>
  <si>
    <t>Реализация мероприятий по обеспечению устойчивого сокращения непригодного для проживания жилого фонда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</si>
  <si>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</si>
  <si>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</si>
  <si>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</si>
  <si>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</si>
  <si>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Снос расселенных жилых домов и нежилых зданий (сооружений), расположенных на территории муниципальных образований Пермского края</t>
  </si>
  <si>
    <t>Итого</t>
  </si>
  <si>
    <t>без дотации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</si>
  <si>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федерального и краевого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</si>
  <si>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федерального и краевого бюджета)</t>
  </si>
  <si>
    <t xml:space="preserve">     Приложение 1</t>
  </si>
  <si>
    <t xml:space="preserve">     к решению Думы</t>
  </si>
  <si>
    <t xml:space="preserve">     Соликамского городского округа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</si>
  <si>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                                                                   на 2022 год и плановый период 2023 и 2024 годов</t>
  </si>
  <si>
    <t>2 02 30000 00 0000 150</t>
  </si>
  <si>
    <t xml:space="preserve">Капитальный ремонт, ремонт автомобильных дорог и искусственных сооружений на них </t>
  </si>
  <si>
    <t>Капитальный ремонт, ремонт автомобильных дорог и искусственных сооружений на них</t>
  </si>
  <si>
    <t>Уточненный бюджетна 2024 год</t>
  </si>
  <si>
    <t>Уточненный бюджет на 2023 год</t>
  </si>
  <si>
    <t>Уточненный бюджет   на 2022 год</t>
  </si>
  <si>
    <t>Приложение 5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</si>
  <si>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 (Остатки 2021 года местного и краевого бюджета)</t>
  </si>
  <si>
    <t>Обеспечение условий для развития физической культуры и массового спорта (Остатки МБТ 2021года)</t>
  </si>
  <si>
    <t>Приведение в нормативное состояние помещений, приобретение и установка модульных конструкций (Остатки МБТ 2021 года)</t>
  </si>
  <si>
    <t>Реализация Программы по развитию Соликамского городского округа на 2019-2021 годы (Остатки МБТ 2021 года)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</si>
  <si>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(Остатки МБТ 2021 года)</t>
  </si>
  <si>
    <t xml:space="preserve">Резервный фонд администрации Соликамского городского округа  </t>
  </si>
  <si>
    <r>
      <t xml:space="preserve">Иные бюджетные ассигнования </t>
    </r>
    <r>
      <rPr>
        <b/>
        <sz val="14"/>
        <rFont val="Times New Roman"/>
        <family val="1"/>
        <charset val="204"/>
      </rPr>
      <t xml:space="preserve"> </t>
    </r>
  </si>
  <si>
    <t>09202R0820</t>
  </si>
  <si>
    <t xml:space="preserve">     от 21.02.2022 № 66 </t>
  </si>
  <si>
    <t>от 21.02.2022 № 66</t>
  </si>
  <si>
    <t xml:space="preserve">от 21.02.2022 № 66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</si>
</sst>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р_._-;\-* #,##0.00_р_._-;_-* &quot;-&quot;??_р_._-;_-@_-"/>
    <numFmt numFmtId="165" formatCode="dd/mm/yyyy\ hh:mm"/>
    <numFmt numFmtId="166" formatCode="?"/>
    <numFmt numFmtId="167" formatCode="#,##0.0"/>
    <numFmt numFmtId="168" formatCode="0.0"/>
    <numFmt numFmtId="169" formatCode="#,##0.000"/>
    <numFmt numFmtId="170" formatCode="#,##0.00000"/>
    <numFmt numFmtId="171" formatCode="0.0%"/>
    <numFmt numFmtId="172" formatCode="#,##0.0000"/>
    <numFmt numFmtId="173" formatCode="#,##0.0_ ;\-#,##0.0\ "/>
    <numFmt numFmtId="174" formatCode="#,##0.000000"/>
  </numFmts>
  <fonts count="37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color rgb="FF0000FF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 Cyr"/>
      <charset val="204"/>
    </font>
    <font>
      <b/>
      <u/>
      <sz val="14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i/>
      <sz val="14"/>
      <color rgb="FFC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0000FF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3" fillId="0" borderId="0"/>
    <xf numFmtId="9" fontId="22" fillId="0" borderId="0" applyFont="0" applyFill="0" applyBorder="0" applyAlignment="0" applyProtection="0"/>
  </cellStyleXfs>
  <cellXfs count="256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7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67" fontId="10" fillId="0" borderId="1" xfId="0" applyNumberFormat="1" applyFont="1" applyFill="1" applyBorder="1" applyAlignment="1" applyProtection="1">
      <alignment horizontal="right" vertical="center" wrapText="1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2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167" fontId="8" fillId="0" borderId="1" xfId="0" applyNumberFormat="1" applyFont="1" applyFill="1" applyBorder="1" applyAlignment="1" applyProtection="1">
      <alignment horizontal="righ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0" fontId="6" fillId="0" borderId="0" xfId="5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16" fillId="0" borderId="0" xfId="5" applyFont="1" applyFill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9" fillId="0" borderId="0" xfId="5" applyFont="1" applyFill="1" applyAlignment="1">
      <alignment vertical="center"/>
    </xf>
    <xf numFmtId="0" fontId="14" fillId="0" borderId="0" xfId="5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8" fillId="0" borderId="1" xfId="5" applyFont="1" applyFill="1" applyBorder="1" applyAlignment="1">
      <alignment horizontal="center" vertical="center" wrapText="1"/>
    </xf>
    <xf numFmtId="0" fontId="18" fillId="0" borderId="1" xfId="5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4" fillId="0" borderId="7" xfId="5" applyNumberFormat="1" applyFont="1" applyFill="1" applyBorder="1" applyAlignment="1">
      <alignment horizontal="center" vertical="center"/>
    </xf>
    <xf numFmtId="0" fontId="14" fillId="0" borderId="8" xfId="5" applyFont="1" applyFill="1" applyBorder="1" applyAlignment="1">
      <alignment horizontal="left" vertical="center"/>
    </xf>
    <xf numFmtId="167" fontId="14" fillId="0" borderId="8" xfId="5" applyNumberFormat="1" applyFont="1" applyFill="1" applyBorder="1" applyAlignment="1">
      <alignment vertical="center"/>
    </xf>
    <xf numFmtId="0" fontId="14" fillId="0" borderId="8" xfId="5" applyFont="1" applyFill="1" applyBorder="1" applyAlignment="1">
      <alignment wrapText="1"/>
    </xf>
    <xf numFmtId="167" fontId="14" fillId="0" borderId="8" xfId="5" applyNumberFormat="1" applyFont="1" applyFill="1" applyBorder="1" applyAlignment="1">
      <alignment horizontal="center" wrapText="1"/>
    </xf>
    <xf numFmtId="167" fontId="14" fillId="0" borderId="6" xfId="5" applyNumberFormat="1" applyFont="1" applyFill="1" applyBorder="1" applyAlignment="1">
      <alignment horizontal="center" wrapText="1"/>
    </xf>
    <xf numFmtId="0" fontId="14" fillId="0" borderId="11" xfId="0" applyFont="1" applyFill="1" applyBorder="1" applyAlignment="1">
      <alignment wrapText="1"/>
    </xf>
    <xf numFmtId="0" fontId="14" fillId="0" borderId="6" xfId="0" applyFont="1" applyFill="1" applyBorder="1" applyAlignment="1">
      <alignment wrapText="1"/>
    </xf>
    <xf numFmtId="167" fontId="14" fillId="0" borderId="12" xfId="5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14" fillId="0" borderId="8" xfId="5" applyFont="1" applyFill="1" applyBorder="1" applyAlignment="1">
      <alignment vertical="center" wrapText="1"/>
    </xf>
    <xf numFmtId="49" fontId="8" fillId="0" borderId="1" xfId="0" applyNumberFormat="1" applyFont="1" applyFill="1" applyBorder="1" applyAlignment="1" applyProtection="1">
      <alignment horizontal="justify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9" fontId="2" fillId="0" borderId="1" xfId="0" applyNumberFormat="1" applyFont="1" applyFill="1" applyBorder="1" applyAlignment="1" applyProtection="1">
      <alignment horizontal="right" vertical="center" wrapText="1"/>
    </xf>
    <xf numFmtId="170" fontId="2" fillId="0" borderId="1" xfId="0" applyNumberFormat="1" applyFont="1" applyFill="1" applyBorder="1" applyAlignment="1" applyProtection="1">
      <alignment horizontal="right" vertical="center" wrapText="1"/>
    </xf>
    <xf numFmtId="49" fontId="10" fillId="0" borderId="1" xfId="0" applyNumberFormat="1" applyFont="1" applyFill="1" applyBorder="1" applyAlignment="1" applyProtection="1">
      <alignment horizontal="justify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14" fillId="0" borderId="9" xfId="5" applyFont="1" applyFill="1" applyBorder="1" applyAlignment="1">
      <alignment vertical="center" wrapText="1"/>
    </xf>
    <xf numFmtId="167" fontId="14" fillId="0" borderId="13" xfId="5" applyNumberFormat="1" applyFont="1" applyFill="1" applyBorder="1" applyAlignment="1">
      <alignment horizont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2" xfId="5" applyFont="1" applyFill="1" applyBorder="1" applyAlignment="1">
      <alignment wrapText="1"/>
    </xf>
    <xf numFmtId="0" fontId="14" fillId="0" borderId="8" xfId="0" applyFont="1" applyFill="1" applyBorder="1" applyAlignment="1">
      <alignment wrapText="1"/>
    </xf>
    <xf numFmtId="167" fontId="14" fillId="0" borderId="14" xfId="5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166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>
      <alignment horizontal="justify" wrapText="1"/>
    </xf>
    <xf numFmtId="0" fontId="15" fillId="0" borderId="1" xfId="4" applyFont="1" applyFill="1" applyBorder="1" applyAlignment="1">
      <alignment horizontal="justify"/>
    </xf>
    <xf numFmtId="0" fontId="1" fillId="0" borderId="1" xfId="0" applyFont="1" applyFill="1" applyBorder="1" applyAlignment="1">
      <alignment horizontal="justify" wrapText="1"/>
    </xf>
    <xf numFmtId="0" fontId="4" fillId="0" borderId="2" xfId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167" fontId="0" fillId="0" borderId="0" xfId="0" applyNumberFormat="1" applyFill="1"/>
    <xf numFmtId="167" fontId="14" fillId="0" borderId="2" xfId="5" applyNumberFormat="1" applyFont="1" applyFill="1" applyBorder="1" applyAlignment="1">
      <alignment horizontal="center" wrapText="1"/>
    </xf>
    <xf numFmtId="167" fontId="14" fillId="0" borderId="10" xfId="5" applyNumberFormat="1" applyFont="1" applyFill="1" applyBorder="1" applyAlignment="1">
      <alignment horizontal="center" wrapText="1"/>
    </xf>
    <xf numFmtId="0" fontId="6" fillId="0" borderId="0" xfId="5" applyFont="1" applyFill="1" applyAlignment="1">
      <alignment vertical="center" wrapText="1"/>
    </xf>
    <xf numFmtId="0" fontId="24" fillId="0" borderId="0" xfId="0" applyFont="1" applyFill="1"/>
    <xf numFmtId="0" fontId="6" fillId="0" borderId="0" xfId="5" applyFont="1" applyFill="1" applyBorder="1" applyAlignment="1">
      <alignment vertical="center"/>
    </xf>
    <xf numFmtId="170" fontId="1" fillId="0" borderId="0" xfId="0" applyNumberFormat="1" applyFont="1" applyFill="1" applyBorder="1"/>
    <xf numFmtId="0" fontId="23" fillId="0" borderId="0" xfId="5" applyFont="1" applyFill="1" applyBorder="1" applyAlignment="1">
      <alignment vertical="center"/>
    </xf>
    <xf numFmtId="0" fontId="21" fillId="0" borderId="14" xfId="0" applyFont="1" applyFill="1" applyBorder="1" applyAlignment="1" applyProtection="1">
      <alignment wrapText="1"/>
    </xf>
    <xf numFmtId="167" fontId="14" fillId="0" borderId="0" xfId="5" applyNumberFormat="1" applyFont="1" applyFill="1" applyBorder="1" applyAlignment="1">
      <alignment horizontal="center" wrapText="1"/>
    </xf>
    <xf numFmtId="0" fontId="21" fillId="0" borderId="0" xfId="5" applyFont="1" applyFill="1" applyAlignment="1">
      <alignment horizontal="right" vertical="center"/>
    </xf>
    <xf numFmtId="167" fontId="6" fillId="0" borderId="0" xfId="5" applyNumberFormat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/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5" fontId="1" fillId="0" borderId="0" xfId="0" applyNumberFormat="1" applyFont="1" applyFill="1" applyBorder="1" applyAlignment="1" applyProtection="1">
      <alignment horizontal="justify"/>
    </xf>
    <xf numFmtId="0" fontId="2" fillId="0" borderId="0" xfId="0" applyFont="1" applyFill="1" applyAlignment="1">
      <alignment horizontal="justify"/>
    </xf>
    <xf numFmtId="0" fontId="25" fillId="0" borderId="14" xfId="0" applyFont="1" applyFill="1" applyBorder="1" applyAlignment="1" applyProtection="1">
      <alignment wrapText="1"/>
    </xf>
    <xf numFmtId="0" fontId="26" fillId="0" borderId="14" xfId="0" applyFont="1" applyFill="1" applyBorder="1" applyAlignment="1" applyProtection="1">
      <alignment wrapText="1"/>
    </xf>
    <xf numFmtId="0" fontId="5" fillId="0" borderId="0" xfId="0" applyFont="1" applyFill="1"/>
    <xf numFmtId="0" fontId="9" fillId="0" borderId="0" xfId="0" applyFont="1" applyFill="1"/>
    <xf numFmtId="0" fontId="3" fillId="0" borderId="0" xfId="0" applyFont="1" applyFill="1"/>
    <xf numFmtId="0" fontId="11" fillId="0" borderId="0" xfId="0" applyFont="1" applyFill="1"/>
    <xf numFmtId="0" fontId="0" fillId="0" borderId="0" xfId="0" applyFill="1" applyAlignment="1">
      <alignment horizontal="justify"/>
    </xf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6" fontId="1" fillId="0" borderId="1" xfId="0" applyNumberFormat="1" applyFont="1" applyFill="1" applyBorder="1" applyAlignment="1" applyProtection="1">
      <alignment horizontal="justify" vertical="center" wrapText="1"/>
    </xf>
    <xf numFmtId="167" fontId="1" fillId="0" borderId="1" xfId="0" applyNumberFormat="1" applyFont="1" applyFill="1" applyBorder="1" applyAlignment="1" applyProtection="1">
      <alignment horizontal="right"/>
    </xf>
    <xf numFmtId="167" fontId="1" fillId="2" borderId="1" xfId="0" applyNumberFormat="1" applyFont="1" applyFill="1" applyBorder="1" applyAlignment="1" applyProtection="1">
      <alignment horizontal="right" vertical="center" wrapText="1"/>
    </xf>
    <xf numFmtId="167" fontId="2" fillId="2" borderId="1" xfId="0" applyNumberFormat="1" applyFont="1" applyFill="1" applyBorder="1" applyAlignment="1" applyProtection="1">
      <alignment horizontal="right" vertical="center" wrapText="1"/>
    </xf>
    <xf numFmtId="0" fontId="1" fillId="0" borderId="1" xfId="0" applyNumberFormat="1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170" fontId="1" fillId="0" borderId="1" xfId="0" applyNumberFormat="1" applyFont="1" applyFill="1" applyBorder="1" applyAlignment="1">
      <alignment horizontal="right" vertical="center" wrapText="1"/>
    </xf>
    <xf numFmtId="172" fontId="2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70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2" applyFont="1" applyFill="1" applyBorder="1" applyAlignment="1">
      <alignment wrapText="1"/>
    </xf>
    <xf numFmtId="0" fontId="30" fillId="0" borderId="0" xfId="0" applyFont="1" applyFill="1"/>
    <xf numFmtId="49" fontId="2" fillId="0" borderId="1" xfId="2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1" fillId="0" borderId="0" xfId="0" applyFont="1" applyFill="1"/>
    <xf numFmtId="167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7" fontId="5" fillId="0" borderId="0" xfId="0" applyNumberFormat="1" applyFont="1" applyFill="1"/>
    <xf numFmtId="0" fontId="2" fillId="3" borderId="0" xfId="0" applyFont="1" applyFill="1" applyBorder="1" applyAlignment="1" applyProtection="1"/>
    <xf numFmtId="0" fontId="1" fillId="3" borderId="0" xfId="0" applyFont="1" applyFill="1" applyBorder="1" applyAlignment="1" applyProtection="1">
      <alignment horizontal="center"/>
    </xf>
    <xf numFmtId="0" fontId="2" fillId="3" borderId="0" xfId="0" applyFont="1" applyFill="1"/>
    <xf numFmtId="49" fontId="4" fillId="3" borderId="1" xfId="1" applyNumberFormat="1" applyFont="1" applyFill="1" applyBorder="1" applyAlignment="1">
      <alignment horizontal="center" vertical="center" wrapText="1"/>
    </xf>
    <xf numFmtId="49" fontId="29" fillId="3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167" fontId="1" fillId="3" borderId="1" xfId="0" applyNumberFormat="1" applyFont="1" applyFill="1" applyBorder="1" applyAlignment="1" applyProtection="1">
      <alignment horizontal="right" vertical="center" wrapText="1"/>
    </xf>
    <xf numFmtId="167" fontId="2" fillId="3" borderId="1" xfId="0" applyNumberFormat="1" applyFont="1" applyFill="1" applyBorder="1" applyAlignment="1" applyProtection="1">
      <alignment horizontal="right" vertical="center" wrapText="1"/>
    </xf>
    <xf numFmtId="167" fontId="8" fillId="3" borderId="1" xfId="0" applyNumberFormat="1" applyFont="1" applyFill="1" applyBorder="1" applyAlignment="1" applyProtection="1">
      <alignment horizontal="right" vertical="center" wrapText="1"/>
    </xf>
    <xf numFmtId="167" fontId="10" fillId="3" borderId="1" xfId="0" applyNumberFormat="1" applyFont="1" applyFill="1" applyBorder="1" applyAlignment="1" applyProtection="1">
      <alignment horizontal="right" vertical="center" wrapText="1"/>
    </xf>
    <xf numFmtId="170" fontId="2" fillId="3" borderId="1" xfId="0" applyNumberFormat="1" applyFont="1" applyFill="1" applyBorder="1" applyAlignment="1" applyProtection="1">
      <alignment horizontal="right" vertical="center" wrapText="1"/>
    </xf>
    <xf numFmtId="167" fontId="1" fillId="3" borderId="1" xfId="0" applyNumberFormat="1" applyFont="1" applyFill="1" applyBorder="1" applyAlignment="1">
      <alignment horizontal="right" vertical="center" wrapText="1"/>
    </xf>
    <xf numFmtId="170" fontId="1" fillId="3" borderId="1" xfId="0" applyNumberFormat="1" applyFont="1" applyFill="1" applyBorder="1" applyAlignment="1">
      <alignment horizontal="right" vertical="center" wrapText="1"/>
    </xf>
    <xf numFmtId="170" fontId="2" fillId="3" borderId="1" xfId="0" applyNumberFormat="1" applyFont="1" applyFill="1" applyBorder="1" applyAlignment="1">
      <alignment horizontal="right" vertical="center" wrapText="1"/>
    </xf>
    <xf numFmtId="170" fontId="1" fillId="3" borderId="1" xfId="0" applyNumberFormat="1" applyFont="1" applyFill="1" applyBorder="1" applyAlignment="1" applyProtection="1">
      <alignment horizontal="right" vertical="center" wrapText="1"/>
    </xf>
    <xf numFmtId="167" fontId="2" fillId="3" borderId="1" xfId="0" applyNumberFormat="1" applyFont="1" applyFill="1" applyBorder="1" applyAlignment="1">
      <alignment horizontal="right" vertical="center" wrapText="1"/>
    </xf>
    <xf numFmtId="167" fontId="1" fillId="3" borderId="1" xfId="0" applyNumberFormat="1" applyFont="1" applyFill="1" applyBorder="1" applyAlignment="1" applyProtection="1">
      <alignment horizontal="right"/>
    </xf>
    <xf numFmtId="167" fontId="0" fillId="3" borderId="0" xfId="0" applyNumberFormat="1" applyFill="1"/>
    <xf numFmtId="0" fontId="0" fillId="3" borderId="0" xfId="0" applyFill="1"/>
    <xf numFmtId="0" fontId="21" fillId="3" borderId="14" xfId="0" applyFont="1" applyFill="1" applyBorder="1" applyAlignment="1" applyProtection="1">
      <alignment wrapText="1"/>
    </xf>
    <xf numFmtId="0" fontId="33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167" fontId="1" fillId="0" borderId="5" xfId="2" applyNumberFormat="1" applyFont="1" applyFill="1" applyBorder="1" applyAlignment="1">
      <alignment horizontal="center" wrapText="1"/>
    </xf>
    <xf numFmtId="167" fontId="1" fillId="0" borderId="1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7" fontId="2" fillId="0" borderId="5" xfId="2" applyNumberFormat="1" applyFont="1" applyFill="1" applyBorder="1" applyAlignment="1">
      <alignment horizontal="center" wrapText="1"/>
    </xf>
    <xf numFmtId="167" fontId="2" fillId="0" borderId="1" xfId="2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wrapText="1"/>
    </xf>
    <xf numFmtId="167" fontId="2" fillId="0" borderId="1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wrapText="1"/>
    </xf>
    <xf numFmtId="49" fontId="1" fillId="0" borderId="1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left" wrapText="1"/>
    </xf>
    <xf numFmtId="0" fontId="1" fillId="0" borderId="5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172" fontId="0" fillId="3" borderId="0" xfId="0" applyNumberFormat="1" applyFill="1"/>
    <xf numFmtId="49" fontId="2" fillId="0" borderId="0" xfId="0" applyNumberFormat="1" applyFont="1" applyFill="1" applyAlignment="1"/>
    <xf numFmtId="0" fontId="2" fillId="0" borderId="0" xfId="2" applyFont="1" applyFill="1" applyAlignment="1">
      <alignment horizontal="left"/>
    </xf>
    <xf numFmtId="0" fontId="2" fillId="0" borderId="0" xfId="2" applyFont="1" applyFill="1" applyAlignment="1"/>
    <xf numFmtId="0" fontId="1" fillId="0" borderId="0" xfId="0" applyFont="1" applyFill="1" applyAlignment="1"/>
    <xf numFmtId="0" fontId="13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wrapText="1"/>
    </xf>
    <xf numFmtId="167" fontId="1" fillId="0" borderId="1" xfId="6" applyNumberFormat="1" applyFont="1" applyFill="1" applyBorder="1" applyAlignment="1">
      <alignment horizontal="right"/>
    </xf>
    <xf numFmtId="49" fontId="2" fillId="0" borderId="1" xfId="7" applyNumberFormat="1" applyFont="1" applyFill="1" applyBorder="1" applyAlignment="1">
      <alignment horizontal="left" wrapText="1"/>
    </xf>
    <xf numFmtId="167" fontId="2" fillId="0" borderId="1" xfId="1" applyNumberFormat="1" applyFont="1" applyFill="1" applyBorder="1" applyAlignment="1">
      <alignment horizontal="right" wrapText="1"/>
    </xf>
    <xf numFmtId="167" fontId="2" fillId="0" borderId="1" xfId="6" applyNumberFormat="1" applyFont="1" applyFill="1" applyBorder="1" applyAlignment="1">
      <alignment horizontal="right"/>
    </xf>
    <xf numFmtId="0" fontId="13" fillId="0" borderId="1" xfId="0" applyFont="1" applyFill="1" applyBorder="1" applyAlignment="1"/>
    <xf numFmtId="167" fontId="1" fillId="0" borderId="1" xfId="6" applyNumberFormat="1" applyFont="1" applyFill="1" applyBorder="1" applyAlignment="1">
      <alignment horizontal="right" wrapText="1"/>
    </xf>
    <xf numFmtId="0" fontId="2" fillId="0" borderId="1" xfId="7" applyNumberFormat="1" applyFont="1" applyFill="1" applyBorder="1" applyAlignment="1">
      <alignment horizontal="left" wrapText="1"/>
    </xf>
    <xf numFmtId="167" fontId="2" fillId="0" borderId="1" xfId="0" applyNumberFormat="1" applyFont="1" applyFill="1" applyBorder="1" applyAlignment="1" applyProtection="1">
      <alignment horizontal="right" wrapText="1"/>
    </xf>
    <xf numFmtId="3" fontId="2" fillId="0" borderId="1" xfId="6" applyNumberFormat="1" applyFont="1" applyFill="1" applyBorder="1" applyAlignment="1">
      <alignment horizontal="right"/>
    </xf>
    <xf numFmtId="167" fontId="2" fillId="0" borderId="1" xfId="6" applyNumberFormat="1" applyFont="1" applyFill="1" applyBorder="1" applyAlignment="1">
      <alignment horizontal="right" wrapText="1"/>
    </xf>
    <xf numFmtId="169" fontId="2" fillId="0" borderId="1" xfId="0" applyNumberFormat="1" applyFont="1" applyFill="1" applyBorder="1" applyAlignment="1" applyProtection="1">
      <alignment horizontal="right" wrapText="1"/>
    </xf>
    <xf numFmtId="173" fontId="1" fillId="0" borderId="1" xfId="0" applyNumberFormat="1" applyFont="1" applyFill="1" applyBorder="1" applyAlignment="1">
      <alignment horizontal="right"/>
    </xf>
    <xf numFmtId="0" fontId="34" fillId="0" borderId="1" xfId="0" applyFont="1" applyFill="1" applyBorder="1" applyAlignment="1">
      <alignment horizontal="right"/>
    </xf>
    <xf numFmtId="173" fontId="35" fillId="0" borderId="1" xfId="0" applyNumberFormat="1" applyFont="1" applyFill="1" applyBorder="1" applyAlignment="1">
      <alignment horizontal="right"/>
    </xf>
    <xf numFmtId="173" fontId="35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167" fontId="13" fillId="0" borderId="0" xfId="0" applyNumberFormat="1" applyFont="1" applyFill="1" applyAlignment="1"/>
    <xf numFmtId="167" fontId="12" fillId="0" borderId="0" xfId="0" applyNumberFormat="1" applyFont="1" applyFill="1" applyAlignment="1"/>
    <xf numFmtId="0" fontId="13" fillId="0" borderId="0" xfId="0" applyFont="1" applyFill="1" applyAlignment="1"/>
    <xf numFmtId="173" fontId="13" fillId="0" borderId="0" xfId="0" applyNumberFormat="1" applyFont="1" applyFill="1" applyAlignment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6" fillId="0" borderId="0" xfId="0" applyFont="1" applyFill="1" applyAlignment="1">
      <alignment vertical="center"/>
    </xf>
    <xf numFmtId="174" fontId="2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/>
    </xf>
    <xf numFmtId="0" fontId="3" fillId="3" borderId="0" xfId="0" applyFont="1" applyFill="1"/>
    <xf numFmtId="167" fontId="3" fillId="0" borderId="0" xfId="0" applyNumberFormat="1" applyFont="1" applyFill="1"/>
    <xf numFmtId="167" fontId="3" fillId="3" borderId="0" xfId="0" applyNumberFormat="1" applyFont="1" applyFill="1"/>
    <xf numFmtId="168" fontId="3" fillId="0" borderId="0" xfId="0" applyNumberFormat="1" applyFont="1" applyFill="1"/>
    <xf numFmtId="171" fontId="3" fillId="0" borderId="0" xfId="8" applyNumberFormat="1" applyFont="1" applyFill="1"/>
    <xf numFmtId="9" fontId="3" fillId="0" borderId="0" xfId="8" applyFont="1" applyFill="1"/>
    <xf numFmtId="170" fontId="3" fillId="0" borderId="0" xfId="0" applyNumberFormat="1" applyFont="1" applyFill="1"/>
    <xf numFmtId="170" fontId="3" fillId="3" borderId="0" xfId="0" applyNumberFormat="1" applyFont="1" applyFill="1"/>
    <xf numFmtId="0" fontId="3" fillId="0" borderId="0" xfId="0" applyFont="1" applyFill="1" applyAlignment="1">
      <alignment horizontal="right"/>
    </xf>
    <xf numFmtId="4" fontId="3" fillId="0" borderId="0" xfId="0" applyNumberFormat="1" applyFont="1" applyFill="1"/>
    <xf numFmtId="4" fontId="3" fillId="3" borderId="0" xfId="0" applyNumberFormat="1" applyFont="1" applyFill="1"/>
    <xf numFmtId="0" fontId="18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4" fillId="3" borderId="3" xfId="1" applyNumberFormat="1" applyFont="1" applyFill="1" applyBorder="1" applyAlignment="1">
      <alignment horizontal="center" vertical="center" wrapText="1"/>
    </xf>
    <xf numFmtId="49" fontId="4" fillId="3" borderId="4" xfId="1" applyNumberFormat="1" applyFont="1" applyFill="1" applyBorder="1" applyAlignment="1">
      <alignment horizontal="center" vertical="center" wrapText="1"/>
    </xf>
    <xf numFmtId="49" fontId="4" fillId="3" borderId="5" xfId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left"/>
    </xf>
    <xf numFmtId="49" fontId="1" fillId="0" borderId="5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0" fontId="18" fillId="0" borderId="0" xfId="5" applyFont="1" applyFill="1" applyAlignment="1">
      <alignment horizontal="center" vertical="center" wrapText="1"/>
    </xf>
    <xf numFmtId="0" fontId="18" fillId="0" borderId="0" xfId="5" applyFont="1" applyFill="1" applyAlignment="1">
      <alignment horizontal="center" vertical="center"/>
    </xf>
    <xf numFmtId="0" fontId="20" fillId="0" borderId="2" xfId="5" applyFont="1" applyFill="1" applyBorder="1" applyAlignment="1">
      <alignment horizontal="center" wrapText="1"/>
    </xf>
    <xf numFmtId="0" fontId="20" fillId="0" borderId="6" xfId="5" applyFont="1" applyFill="1" applyBorder="1" applyAlignment="1">
      <alignment horizontal="center" wrapText="1"/>
    </xf>
    <xf numFmtId="0" fontId="18" fillId="0" borderId="1" xfId="5" applyFont="1" applyFill="1" applyBorder="1" applyAlignment="1">
      <alignment wrapText="1"/>
    </xf>
    <xf numFmtId="167" fontId="18" fillId="0" borderId="2" xfId="5" applyNumberFormat="1" applyFont="1" applyFill="1" applyBorder="1" applyAlignment="1">
      <alignment horizontal="center" wrapText="1"/>
    </xf>
    <xf numFmtId="167" fontId="18" fillId="0" borderId="6" xfId="5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9">
    <cellStyle name="Обычный" xfId="0" builtinId="0"/>
    <cellStyle name="Обычный 12" xfId="3" xr:uid="{00000000-0005-0000-0000-000001000000}"/>
    <cellStyle name="Обычный 13 10" xfId="1" xr:uid="{00000000-0005-0000-0000-000002000000}"/>
    <cellStyle name="Обычный 20" xfId="7" xr:uid="{00000000-0005-0000-0000-000003000000}"/>
    <cellStyle name="Обычный_к думе 2009-2011 г. 2" xfId="2" xr:uid="{00000000-0005-0000-0000-000004000000}"/>
    <cellStyle name="Обычный_прил.3,5,7  к реш.  Расходы 2009-2011" xfId="5" xr:uid="{00000000-0005-0000-0000-000005000000}"/>
    <cellStyle name="Обычный_прил.4,6,8-11 к реш.  Расходы 2009-2011" xfId="4" xr:uid="{00000000-0005-0000-0000-000006000000}"/>
    <cellStyle name="Процентный" xfId="8" builtinId="5"/>
    <cellStyle name="Финансовый 2" xfId="6" xr:uid="{00000000-0005-0000-0000-000008000000}"/>
  </cellStyles>
  <dxfs count="0"/>
  <tableStyles count="0" defaultTableStyle="TableStyleMedium2" defaultPivotStyle="PivotStyleLight16"/>
  <colors>
    <mruColors>
      <color rgb="FFFFFFCC"/>
      <color rgb="FF0000FF"/>
      <color rgb="FFFFCCFF"/>
      <color rgb="FFFF99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.7\Share\&#1059;&#1058;&#1054;&#1063;&#1053;&#1045;&#1053;&#1048;&#1071;%20-%202022%20&#1075;\&#1059;&#1090;&#1086;&#1095;&#1085;&#1077;&#1085;&#1080;&#1103;%20&#1092;&#1077;&#1074;&#1088;&#1072;&#1083;&#1100;\&#1087;&#1088;&#1080;&#1083;&#1086;&#1078;.%20&#1082;%20&#1087;&#1086;&#1103;&#1089;&#1085;&#1080;&#1090;&#1077;&#1083;&#1100;&#1085;&#1086;&#1081;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П"/>
      <sheetName val="вед."/>
      <sheetName val="источн"/>
    </sheetNames>
    <sheetDataSet>
      <sheetData sheetId="0" refreshError="1"/>
      <sheetData sheetId="1" refreshError="1">
        <row r="1030">
          <cell r="I1030">
            <v>20864.779560000003</v>
          </cell>
          <cell r="J1030">
            <v>216461.48275</v>
          </cell>
          <cell r="K1030">
            <v>549.27395000000001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  <pageSetUpPr fitToPage="1"/>
  </sheetPr>
  <dimension ref="A1:K28"/>
  <sheetViews>
    <sheetView zoomScale="82" zoomScaleNormal="82" workbookViewId="0">
      <selection activeCell="D4" sqref="D4"/>
    </sheetView>
  </sheetViews>
  <sheetFormatPr defaultRowHeight="15.75" x14ac:dyDescent="0.2"/>
  <cols>
    <col min="1" max="1" width="28.7109375" style="3" customWidth="1"/>
    <col min="2" max="2" width="106.42578125" style="3" customWidth="1"/>
    <col min="3" max="3" width="21.140625" style="3" customWidth="1"/>
    <col min="4" max="5" width="19.7109375" style="3" customWidth="1"/>
    <col min="6" max="6" width="2.42578125" style="3" hidden="1" customWidth="1"/>
    <col min="7" max="7" width="9.140625" style="3" hidden="1" customWidth="1"/>
    <col min="8" max="8" width="4.140625" style="3" customWidth="1"/>
    <col min="9" max="9" width="9.85546875" style="3" customWidth="1"/>
    <col min="10" max="10" width="2.7109375" style="3" hidden="1" customWidth="1"/>
    <col min="11" max="11" width="9.140625" style="3" hidden="1" customWidth="1"/>
    <col min="12" max="256" width="9.140625" style="3"/>
    <col min="257" max="257" width="28.7109375" style="3" customWidth="1"/>
    <col min="258" max="258" width="81.5703125" style="3" customWidth="1"/>
    <col min="259" max="259" width="29.85546875" style="3" customWidth="1"/>
    <col min="260" max="260" width="30.5703125" style="3" customWidth="1"/>
    <col min="261" max="261" width="26.7109375" style="3" customWidth="1"/>
    <col min="262" max="263" width="0" style="3" hidden="1" customWidth="1"/>
    <col min="264" max="264" width="4.140625" style="3" customWidth="1"/>
    <col min="265" max="265" width="9.85546875" style="3" customWidth="1"/>
    <col min="266" max="267" width="0" style="3" hidden="1" customWidth="1"/>
    <col min="268" max="512" width="9.140625" style="3"/>
    <col min="513" max="513" width="28.7109375" style="3" customWidth="1"/>
    <col min="514" max="514" width="81.5703125" style="3" customWidth="1"/>
    <col min="515" max="515" width="29.85546875" style="3" customWidth="1"/>
    <col min="516" max="516" width="30.5703125" style="3" customWidth="1"/>
    <col min="517" max="517" width="26.7109375" style="3" customWidth="1"/>
    <col min="518" max="519" width="0" style="3" hidden="1" customWidth="1"/>
    <col min="520" max="520" width="4.140625" style="3" customWidth="1"/>
    <col min="521" max="521" width="9.85546875" style="3" customWidth="1"/>
    <col min="522" max="523" width="0" style="3" hidden="1" customWidth="1"/>
    <col min="524" max="768" width="9.140625" style="3"/>
    <col min="769" max="769" width="28.7109375" style="3" customWidth="1"/>
    <col min="770" max="770" width="81.5703125" style="3" customWidth="1"/>
    <col min="771" max="771" width="29.85546875" style="3" customWidth="1"/>
    <col min="772" max="772" width="30.5703125" style="3" customWidth="1"/>
    <col min="773" max="773" width="26.7109375" style="3" customWidth="1"/>
    <col min="774" max="775" width="0" style="3" hidden="1" customWidth="1"/>
    <col min="776" max="776" width="4.140625" style="3" customWidth="1"/>
    <col min="777" max="777" width="9.85546875" style="3" customWidth="1"/>
    <col min="778" max="779" width="0" style="3" hidden="1" customWidth="1"/>
    <col min="780" max="1024" width="9.140625" style="3"/>
    <col min="1025" max="1025" width="28.7109375" style="3" customWidth="1"/>
    <col min="1026" max="1026" width="81.5703125" style="3" customWidth="1"/>
    <col min="1027" max="1027" width="29.85546875" style="3" customWidth="1"/>
    <col min="1028" max="1028" width="30.5703125" style="3" customWidth="1"/>
    <col min="1029" max="1029" width="26.7109375" style="3" customWidth="1"/>
    <col min="1030" max="1031" width="0" style="3" hidden="1" customWidth="1"/>
    <col min="1032" max="1032" width="4.140625" style="3" customWidth="1"/>
    <col min="1033" max="1033" width="9.85546875" style="3" customWidth="1"/>
    <col min="1034" max="1035" width="0" style="3" hidden="1" customWidth="1"/>
    <col min="1036" max="1280" width="9.140625" style="3"/>
    <col min="1281" max="1281" width="28.7109375" style="3" customWidth="1"/>
    <col min="1282" max="1282" width="81.5703125" style="3" customWidth="1"/>
    <col min="1283" max="1283" width="29.85546875" style="3" customWidth="1"/>
    <col min="1284" max="1284" width="30.5703125" style="3" customWidth="1"/>
    <col min="1285" max="1285" width="26.7109375" style="3" customWidth="1"/>
    <col min="1286" max="1287" width="0" style="3" hidden="1" customWidth="1"/>
    <col min="1288" max="1288" width="4.140625" style="3" customWidth="1"/>
    <col min="1289" max="1289" width="9.85546875" style="3" customWidth="1"/>
    <col min="1290" max="1291" width="0" style="3" hidden="1" customWidth="1"/>
    <col min="1292" max="1536" width="9.140625" style="3"/>
    <col min="1537" max="1537" width="28.7109375" style="3" customWidth="1"/>
    <col min="1538" max="1538" width="81.5703125" style="3" customWidth="1"/>
    <col min="1539" max="1539" width="29.85546875" style="3" customWidth="1"/>
    <col min="1540" max="1540" width="30.5703125" style="3" customWidth="1"/>
    <col min="1541" max="1541" width="26.7109375" style="3" customWidth="1"/>
    <col min="1542" max="1543" width="0" style="3" hidden="1" customWidth="1"/>
    <col min="1544" max="1544" width="4.140625" style="3" customWidth="1"/>
    <col min="1545" max="1545" width="9.85546875" style="3" customWidth="1"/>
    <col min="1546" max="1547" width="0" style="3" hidden="1" customWidth="1"/>
    <col min="1548" max="1792" width="9.140625" style="3"/>
    <col min="1793" max="1793" width="28.7109375" style="3" customWidth="1"/>
    <col min="1794" max="1794" width="81.5703125" style="3" customWidth="1"/>
    <col min="1795" max="1795" width="29.85546875" style="3" customWidth="1"/>
    <col min="1796" max="1796" width="30.5703125" style="3" customWidth="1"/>
    <col min="1797" max="1797" width="26.7109375" style="3" customWidth="1"/>
    <col min="1798" max="1799" width="0" style="3" hidden="1" customWidth="1"/>
    <col min="1800" max="1800" width="4.140625" style="3" customWidth="1"/>
    <col min="1801" max="1801" width="9.85546875" style="3" customWidth="1"/>
    <col min="1802" max="1803" width="0" style="3" hidden="1" customWidth="1"/>
    <col min="1804" max="2048" width="9.140625" style="3"/>
    <col min="2049" max="2049" width="28.7109375" style="3" customWidth="1"/>
    <col min="2050" max="2050" width="81.5703125" style="3" customWidth="1"/>
    <col min="2051" max="2051" width="29.85546875" style="3" customWidth="1"/>
    <col min="2052" max="2052" width="30.5703125" style="3" customWidth="1"/>
    <col min="2053" max="2053" width="26.7109375" style="3" customWidth="1"/>
    <col min="2054" max="2055" width="0" style="3" hidden="1" customWidth="1"/>
    <col min="2056" max="2056" width="4.140625" style="3" customWidth="1"/>
    <col min="2057" max="2057" width="9.85546875" style="3" customWidth="1"/>
    <col min="2058" max="2059" width="0" style="3" hidden="1" customWidth="1"/>
    <col min="2060" max="2304" width="9.140625" style="3"/>
    <col min="2305" max="2305" width="28.7109375" style="3" customWidth="1"/>
    <col min="2306" max="2306" width="81.5703125" style="3" customWidth="1"/>
    <col min="2307" max="2307" width="29.85546875" style="3" customWidth="1"/>
    <col min="2308" max="2308" width="30.5703125" style="3" customWidth="1"/>
    <col min="2309" max="2309" width="26.7109375" style="3" customWidth="1"/>
    <col min="2310" max="2311" width="0" style="3" hidden="1" customWidth="1"/>
    <col min="2312" max="2312" width="4.140625" style="3" customWidth="1"/>
    <col min="2313" max="2313" width="9.85546875" style="3" customWidth="1"/>
    <col min="2314" max="2315" width="0" style="3" hidden="1" customWidth="1"/>
    <col min="2316" max="2560" width="9.140625" style="3"/>
    <col min="2561" max="2561" width="28.7109375" style="3" customWidth="1"/>
    <col min="2562" max="2562" width="81.5703125" style="3" customWidth="1"/>
    <col min="2563" max="2563" width="29.85546875" style="3" customWidth="1"/>
    <col min="2564" max="2564" width="30.5703125" style="3" customWidth="1"/>
    <col min="2565" max="2565" width="26.7109375" style="3" customWidth="1"/>
    <col min="2566" max="2567" width="0" style="3" hidden="1" customWidth="1"/>
    <col min="2568" max="2568" width="4.140625" style="3" customWidth="1"/>
    <col min="2569" max="2569" width="9.85546875" style="3" customWidth="1"/>
    <col min="2570" max="2571" width="0" style="3" hidden="1" customWidth="1"/>
    <col min="2572" max="2816" width="9.140625" style="3"/>
    <col min="2817" max="2817" width="28.7109375" style="3" customWidth="1"/>
    <col min="2818" max="2818" width="81.5703125" style="3" customWidth="1"/>
    <col min="2819" max="2819" width="29.85546875" style="3" customWidth="1"/>
    <col min="2820" max="2820" width="30.5703125" style="3" customWidth="1"/>
    <col min="2821" max="2821" width="26.7109375" style="3" customWidth="1"/>
    <col min="2822" max="2823" width="0" style="3" hidden="1" customWidth="1"/>
    <col min="2824" max="2824" width="4.140625" style="3" customWidth="1"/>
    <col min="2825" max="2825" width="9.85546875" style="3" customWidth="1"/>
    <col min="2826" max="2827" width="0" style="3" hidden="1" customWidth="1"/>
    <col min="2828" max="3072" width="9.140625" style="3"/>
    <col min="3073" max="3073" width="28.7109375" style="3" customWidth="1"/>
    <col min="3074" max="3074" width="81.5703125" style="3" customWidth="1"/>
    <col min="3075" max="3075" width="29.85546875" style="3" customWidth="1"/>
    <col min="3076" max="3076" width="30.5703125" style="3" customWidth="1"/>
    <col min="3077" max="3077" width="26.7109375" style="3" customWidth="1"/>
    <col min="3078" max="3079" width="0" style="3" hidden="1" customWidth="1"/>
    <col min="3080" max="3080" width="4.140625" style="3" customWidth="1"/>
    <col min="3081" max="3081" width="9.85546875" style="3" customWidth="1"/>
    <col min="3082" max="3083" width="0" style="3" hidden="1" customWidth="1"/>
    <col min="3084" max="3328" width="9.140625" style="3"/>
    <col min="3329" max="3329" width="28.7109375" style="3" customWidth="1"/>
    <col min="3330" max="3330" width="81.5703125" style="3" customWidth="1"/>
    <col min="3331" max="3331" width="29.85546875" style="3" customWidth="1"/>
    <col min="3332" max="3332" width="30.5703125" style="3" customWidth="1"/>
    <col min="3333" max="3333" width="26.7109375" style="3" customWidth="1"/>
    <col min="3334" max="3335" width="0" style="3" hidden="1" customWidth="1"/>
    <col min="3336" max="3336" width="4.140625" style="3" customWidth="1"/>
    <col min="3337" max="3337" width="9.85546875" style="3" customWidth="1"/>
    <col min="3338" max="3339" width="0" style="3" hidden="1" customWidth="1"/>
    <col min="3340" max="3584" width="9.140625" style="3"/>
    <col min="3585" max="3585" width="28.7109375" style="3" customWidth="1"/>
    <col min="3586" max="3586" width="81.5703125" style="3" customWidth="1"/>
    <col min="3587" max="3587" width="29.85546875" style="3" customWidth="1"/>
    <col min="3588" max="3588" width="30.5703125" style="3" customWidth="1"/>
    <col min="3589" max="3589" width="26.7109375" style="3" customWidth="1"/>
    <col min="3590" max="3591" width="0" style="3" hidden="1" customWidth="1"/>
    <col min="3592" max="3592" width="4.140625" style="3" customWidth="1"/>
    <col min="3593" max="3593" width="9.85546875" style="3" customWidth="1"/>
    <col min="3594" max="3595" width="0" style="3" hidden="1" customWidth="1"/>
    <col min="3596" max="3840" width="9.140625" style="3"/>
    <col min="3841" max="3841" width="28.7109375" style="3" customWidth="1"/>
    <col min="3842" max="3842" width="81.5703125" style="3" customWidth="1"/>
    <col min="3843" max="3843" width="29.85546875" style="3" customWidth="1"/>
    <col min="3844" max="3844" width="30.5703125" style="3" customWidth="1"/>
    <col min="3845" max="3845" width="26.7109375" style="3" customWidth="1"/>
    <col min="3846" max="3847" width="0" style="3" hidden="1" customWidth="1"/>
    <col min="3848" max="3848" width="4.140625" style="3" customWidth="1"/>
    <col min="3849" max="3849" width="9.85546875" style="3" customWidth="1"/>
    <col min="3850" max="3851" width="0" style="3" hidden="1" customWidth="1"/>
    <col min="3852" max="4096" width="9.140625" style="3"/>
    <col min="4097" max="4097" width="28.7109375" style="3" customWidth="1"/>
    <col min="4098" max="4098" width="81.5703125" style="3" customWidth="1"/>
    <col min="4099" max="4099" width="29.85546875" style="3" customWidth="1"/>
    <col min="4100" max="4100" width="30.5703125" style="3" customWidth="1"/>
    <col min="4101" max="4101" width="26.7109375" style="3" customWidth="1"/>
    <col min="4102" max="4103" width="0" style="3" hidden="1" customWidth="1"/>
    <col min="4104" max="4104" width="4.140625" style="3" customWidth="1"/>
    <col min="4105" max="4105" width="9.85546875" style="3" customWidth="1"/>
    <col min="4106" max="4107" width="0" style="3" hidden="1" customWidth="1"/>
    <col min="4108" max="4352" width="9.140625" style="3"/>
    <col min="4353" max="4353" width="28.7109375" style="3" customWidth="1"/>
    <col min="4354" max="4354" width="81.5703125" style="3" customWidth="1"/>
    <col min="4355" max="4355" width="29.85546875" style="3" customWidth="1"/>
    <col min="4356" max="4356" width="30.5703125" style="3" customWidth="1"/>
    <col min="4357" max="4357" width="26.7109375" style="3" customWidth="1"/>
    <col min="4358" max="4359" width="0" style="3" hidden="1" customWidth="1"/>
    <col min="4360" max="4360" width="4.140625" style="3" customWidth="1"/>
    <col min="4361" max="4361" width="9.85546875" style="3" customWidth="1"/>
    <col min="4362" max="4363" width="0" style="3" hidden="1" customWidth="1"/>
    <col min="4364" max="4608" width="9.140625" style="3"/>
    <col min="4609" max="4609" width="28.7109375" style="3" customWidth="1"/>
    <col min="4610" max="4610" width="81.5703125" style="3" customWidth="1"/>
    <col min="4611" max="4611" width="29.85546875" style="3" customWidth="1"/>
    <col min="4612" max="4612" width="30.5703125" style="3" customWidth="1"/>
    <col min="4613" max="4613" width="26.7109375" style="3" customWidth="1"/>
    <col min="4614" max="4615" width="0" style="3" hidden="1" customWidth="1"/>
    <col min="4616" max="4616" width="4.140625" style="3" customWidth="1"/>
    <col min="4617" max="4617" width="9.85546875" style="3" customWidth="1"/>
    <col min="4618" max="4619" width="0" style="3" hidden="1" customWidth="1"/>
    <col min="4620" max="4864" width="9.140625" style="3"/>
    <col min="4865" max="4865" width="28.7109375" style="3" customWidth="1"/>
    <col min="4866" max="4866" width="81.5703125" style="3" customWidth="1"/>
    <col min="4867" max="4867" width="29.85546875" style="3" customWidth="1"/>
    <col min="4868" max="4868" width="30.5703125" style="3" customWidth="1"/>
    <col min="4869" max="4869" width="26.7109375" style="3" customWidth="1"/>
    <col min="4870" max="4871" width="0" style="3" hidden="1" customWidth="1"/>
    <col min="4872" max="4872" width="4.140625" style="3" customWidth="1"/>
    <col min="4873" max="4873" width="9.85546875" style="3" customWidth="1"/>
    <col min="4874" max="4875" width="0" style="3" hidden="1" customWidth="1"/>
    <col min="4876" max="5120" width="9.140625" style="3"/>
    <col min="5121" max="5121" width="28.7109375" style="3" customWidth="1"/>
    <col min="5122" max="5122" width="81.5703125" style="3" customWidth="1"/>
    <col min="5123" max="5123" width="29.85546875" style="3" customWidth="1"/>
    <col min="5124" max="5124" width="30.5703125" style="3" customWidth="1"/>
    <col min="5125" max="5125" width="26.7109375" style="3" customWidth="1"/>
    <col min="5126" max="5127" width="0" style="3" hidden="1" customWidth="1"/>
    <col min="5128" max="5128" width="4.140625" style="3" customWidth="1"/>
    <col min="5129" max="5129" width="9.85546875" style="3" customWidth="1"/>
    <col min="5130" max="5131" width="0" style="3" hidden="1" customWidth="1"/>
    <col min="5132" max="5376" width="9.140625" style="3"/>
    <col min="5377" max="5377" width="28.7109375" style="3" customWidth="1"/>
    <col min="5378" max="5378" width="81.5703125" style="3" customWidth="1"/>
    <col min="5379" max="5379" width="29.85546875" style="3" customWidth="1"/>
    <col min="5380" max="5380" width="30.5703125" style="3" customWidth="1"/>
    <col min="5381" max="5381" width="26.7109375" style="3" customWidth="1"/>
    <col min="5382" max="5383" width="0" style="3" hidden="1" customWidth="1"/>
    <col min="5384" max="5384" width="4.140625" style="3" customWidth="1"/>
    <col min="5385" max="5385" width="9.85546875" style="3" customWidth="1"/>
    <col min="5386" max="5387" width="0" style="3" hidden="1" customWidth="1"/>
    <col min="5388" max="5632" width="9.140625" style="3"/>
    <col min="5633" max="5633" width="28.7109375" style="3" customWidth="1"/>
    <col min="5634" max="5634" width="81.5703125" style="3" customWidth="1"/>
    <col min="5635" max="5635" width="29.85546875" style="3" customWidth="1"/>
    <col min="5636" max="5636" width="30.5703125" style="3" customWidth="1"/>
    <col min="5637" max="5637" width="26.7109375" style="3" customWidth="1"/>
    <col min="5638" max="5639" width="0" style="3" hidden="1" customWidth="1"/>
    <col min="5640" max="5640" width="4.140625" style="3" customWidth="1"/>
    <col min="5641" max="5641" width="9.85546875" style="3" customWidth="1"/>
    <col min="5642" max="5643" width="0" style="3" hidden="1" customWidth="1"/>
    <col min="5644" max="5888" width="9.140625" style="3"/>
    <col min="5889" max="5889" width="28.7109375" style="3" customWidth="1"/>
    <col min="5890" max="5890" width="81.5703125" style="3" customWidth="1"/>
    <col min="5891" max="5891" width="29.85546875" style="3" customWidth="1"/>
    <col min="5892" max="5892" width="30.5703125" style="3" customWidth="1"/>
    <col min="5893" max="5893" width="26.7109375" style="3" customWidth="1"/>
    <col min="5894" max="5895" width="0" style="3" hidden="1" customWidth="1"/>
    <col min="5896" max="5896" width="4.140625" style="3" customWidth="1"/>
    <col min="5897" max="5897" width="9.85546875" style="3" customWidth="1"/>
    <col min="5898" max="5899" width="0" style="3" hidden="1" customWidth="1"/>
    <col min="5900" max="6144" width="9.140625" style="3"/>
    <col min="6145" max="6145" width="28.7109375" style="3" customWidth="1"/>
    <col min="6146" max="6146" width="81.5703125" style="3" customWidth="1"/>
    <col min="6147" max="6147" width="29.85546875" style="3" customWidth="1"/>
    <col min="6148" max="6148" width="30.5703125" style="3" customWidth="1"/>
    <col min="6149" max="6149" width="26.7109375" style="3" customWidth="1"/>
    <col min="6150" max="6151" width="0" style="3" hidden="1" customWidth="1"/>
    <col min="6152" max="6152" width="4.140625" style="3" customWidth="1"/>
    <col min="6153" max="6153" width="9.85546875" style="3" customWidth="1"/>
    <col min="6154" max="6155" width="0" style="3" hidden="1" customWidth="1"/>
    <col min="6156" max="6400" width="9.140625" style="3"/>
    <col min="6401" max="6401" width="28.7109375" style="3" customWidth="1"/>
    <col min="6402" max="6402" width="81.5703125" style="3" customWidth="1"/>
    <col min="6403" max="6403" width="29.85546875" style="3" customWidth="1"/>
    <col min="6404" max="6404" width="30.5703125" style="3" customWidth="1"/>
    <col min="6405" max="6405" width="26.7109375" style="3" customWidth="1"/>
    <col min="6406" max="6407" width="0" style="3" hidden="1" customWidth="1"/>
    <col min="6408" max="6408" width="4.140625" style="3" customWidth="1"/>
    <col min="6409" max="6409" width="9.85546875" style="3" customWidth="1"/>
    <col min="6410" max="6411" width="0" style="3" hidden="1" customWidth="1"/>
    <col min="6412" max="6656" width="9.140625" style="3"/>
    <col min="6657" max="6657" width="28.7109375" style="3" customWidth="1"/>
    <col min="6658" max="6658" width="81.5703125" style="3" customWidth="1"/>
    <col min="6659" max="6659" width="29.85546875" style="3" customWidth="1"/>
    <col min="6660" max="6660" width="30.5703125" style="3" customWidth="1"/>
    <col min="6661" max="6661" width="26.7109375" style="3" customWidth="1"/>
    <col min="6662" max="6663" width="0" style="3" hidden="1" customWidth="1"/>
    <col min="6664" max="6664" width="4.140625" style="3" customWidth="1"/>
    <col min="6665" max="6665" width="9.85546875" style="3" customWidth="1"/>
    <col min="6666" max="6667" width="0" style="3" hidden="1" customWidth="1"/>
    <col min="6668" max="6912" width="9.140625" style="3"/>
    <col min="6913" max="6913" width="28.7109375" style="3" customWidth="1"/>
    <col min="6914" max="6914" width="81.5703125" style="3" customWidth="1"/>
    <col min="6915" max="6915" width="29.85546875" style="3" customWidth="1"/>
    <col min="6916" max="6916" width="30.5703125" style="3" customWidth="1"/>
    <col min="6917" max="6917" width="26.7109375" style="3" customWidth="1"/>
    <col min="6918" max="6919" width="0" style="3" hidden="1" customWidth="1"/>
    <col min="6920" max="6920" width="4.140625" style="3" customWidth="1"/>
    <col min="6921" max="6921" width="9.85546875" style="3" customWidth="1"/>
    <col min="6922" max="6923" width="0" style="3" hidden="1" customWidth="1"/>
    <col min="6924" max="7168" width="9.140625" style="3"/>
    <col min="7169" max="7169" width="28.7109375" style="3" customWidth="1"/>
    <col min="7170" max="7170" width="81.5703125" style="3" customWidth="1"/>
    <col min="7171" max="7171" width="29.85546875" style="3" customWidth="1"/>
    <col min="7172" max="7172" width="30.5703125" style="3" customWidth="1"/>
    <col min="7173" max="7173" width="26.7109375" style="3" customWidth="1"/>
    <col min="7174" max="7175" width="0" style="3" hidden="1" customWidth="1"/>
    <col min="7176" max="7176" width="4.140625" style="3" customWidth="1"/>
    <col min="7177" max="7177" width="9.85546875" style="3" customWidth="1"/>
    <col min="7178" max="7179" width="0" style="3" hidden="1" customWidth="1"/>
    <col min="7180" max="7424" width="9.140625" style="3"/>
    <col min="7425" max="7425" width="28.7109375" style="3" customWidth="1"/>
    <col min="7426" max="7426" width="81.5703125" style="3" customWidth="1"/>
    <col min="7427" max="7427" width="29.85546875" style="3" customWidth="1"/>
    <col min="7428" max="7428" width="30.5703125" style="3" customWidth="1"/>
    <col min="7429" max="7429" width="26.7109375" style="3" customWidth="1"/>
    <col min="7430" max="7431" width="0" style="3" hidden="1" customWidth="1"/>
    <col min="7432" max="7432" width="4.140625" style="3" customWidth="1"/>
    <col min="7433" max="7433" width="9.85546875" style="3" customWidth="1"/>
    <col min="7434" max="7435" width="0" style="3" hidden="1" customWidth="1"/>
    <col min="7436" max="7680" width="9.140625" style="3"/>
    <col min="7681" max="7681" width="28.7109375" style="3" customWidth="1"/>
    <col min="7682" max="7682" width="81.5703125" style="3" customWidth="1"/>
    <col min="7683" max="7683" width="29.85546875" style="3" customWidth="1"/>
    <col min="7684" max="7684" width="30.5703125" style="3" customWidth="1"/>
    <col min="7685" max="7685" width="26.7109375" style="3" customWidth="1"/>
    <col min="7686" max="7687" width="0" style="3" hidden="1" customWidth="1"/>
    <col min="7688" max="7688" width="4.140625" style="3" customWidth="1"/>
    <col min="7689" max="7689" width="9.85546875" style="3" customWidth="1"/>
    <col min="7690" max="7691" width="0" style="3" hidden="1" customWidth="1"/>
    <col min="7692" max="7936" width="9.140625" style="3"/>
    <col min="7937" max="7937" width="28.7109375" style="3" customWidth="1"/>
    <col min="7938" max="7938" width="81.5703125" style="3" customWidth="1"/>
    <col min="7939" max="7939" width="29.85546875" style="3" customWidth="1"/>
    <col min="7940" max="7940" width="30.5703125" style="3" customWidth="1"/>
    <col min="7941" max="7941" width="26.7109375" style="3" customWidth="1"/>
    <col min="7942" max="7943" width="0" style="3" hidden="1" customWidth="1"/>
    <col min="7944" max="7944" width="4.140625" style="3" customWidth="1"/>
    <col min="7945" max="7945" width="9.85546875" style="3" customWidth="1"/>
    <col min="7946" max="7947" width="0" style="3" hidden="1" customWidth="1"/>
    <col min="7948" max="8192" width="9.140625" style="3"/>
    <col min="8193" max="8193" width="28.7109375" style="3" customWidth="1"/>
    <col min="8194" max="8194" width="81.5703125" style="3" customWidth="1"/>
    <col min="8195" max="8195" width="29.85546875" style="3" customWidth="1"/>
    <col min="8196" max="8196" width="30.5703125" style="3" customWidth="1"/>
    <col min="8197" max="8197" width="26.7109375" style="3" customWidth="1"/>
    <col min="8198" max="8199" width="0" style="3" hidden="1" customWidth="1"/>
    <col min="8200" max="8200" width="4.140625" style="3" customWidth="1"/>
    <col min="8201" max="8201" width="9.85546875" style="3" customWidth="1"/>
    <col min="8202" max="8203" width="0" style="3" hidden="1" customWidth="1"/>
    <col min="8204" max="8448" width="9.140625" style="3"/>
    <col min="8449" max="8449" width="28.7109375" style="3" customWidth="1"/>
    <col min="8450" max="8450" width="81.5703125" style="3" customWidth="1"/>
    <col min="8451" max="8451" width="29.85546875" style="3" customWidth="1"/>
    <col min="8452" max="8452" width="30.5703125" style="3" customWidth="1"/>
    <col min="8453" max="8453" width="26.7109375" style="3" customWidth="1"/>
    <col min="8454" max="8455" width="0" style="3" hidden="1" customWidth="1"/>
    <col min="8456" max="8456" width="4.140625" style="3" customWidth="1"/>
    <col min="8457" max="8457" width="9.85546875" style="3" customWidth="1"/>
    <col min="8458" max="8459" width="0" style="3" hidden="1" customWidth="1"/>
    <col min="8460" max="8704" width="9.140625" style="3"/>
    <col min="8705" max="8705" width="28.7109375" style="3" customWidth="1"/>
    <col min="8706" max="8706" width="81.5703125" style="3" customWidth="1"/>
    <col min="8707" max="8707" width="29.85546875" style="3" customWidth="1"/>
    <col min="8708" max="8708" width="30.5703125" style="3" customWidth="1"/>
    <col min="8709" max="8709" width="26.7109375" style="3" customWidth="1"/>
    <col min="8710" max="8711" width="0" style="3" hidden="1" customWidth="1"/>
    <col min="8712" max="8712" width="4.140625" style="3" customWidth="1"/>
    <col min="8713" max="8713" width="9.85546875" style="3" customWidth="1"/>
    <col min="8714" max="8715" width="0" style="3" hidden="1" customWidth="1"/>
    <col min="8716" max="8960" width="9.140625" style="3"/>
    <col min="8961" max="8961" width="28.7109375" style="3" customWidth="1"/>
    <col min="8962" max="8962" width="81.5703125" style="3" customWidth="1"/>
    <col min="8963" max="8963" width="29.85546875" style="3" customWidth="1"/>
    <col min="8964" max="8964" width="30.5703125" style="3" customWidth="1"/>
    <col min="8965" max="8965" width="26.7109375" style="3" customWidth="1"/>
    <col min="8966" max="8967" width="0" style="3" hidden="1" customWidth="1"/>
    <col min="8968" max="8968" width="4.140625" style="3" customWidth="1"/>
    <col min="8969" max="8969" width="9.85546875" style="3" customWidth="1"/>
    <col min="8970" max="8971" width="0" style="3" hidden="1" customWidth="1"/>
    <col min="8972" max="9216" width="9.140625" style="3"/>
    <col min="9217" max="9217" width="28.7109375" style="3" customWidth="1"/>
    <col min="9218" max="9218" width="81.5703125" style="3" customWidth="1"/>
    <col min="9219" max="9219" width="29.85546875" style="3" customWidth="1"/>
    <col min="9220" max="9220" width="30.5703125" style="3" customWidth="1"/>
    <col min="9221" max="9221" width="26.7109375" style="3" customWidth="1"/>
    <col min="9222" max="9223" width="0" style="3" hidden="1" customWidth="1"/>
    <col min="9224" max="9224" width="4.140625" style="3" customWidth="1"/>
    <col min="9225" max="9225" width="9.85546875" style="3" customWidth="1"/>
    <col min="9226" max="9227" width="0" style="3" hidden="1" customWidth="1"/>
    <col min="9228" max="9472" width="9.140625" style="3"/>
    <col min="9473" max="9473" width="28.7109375" style="3" customWidth="1"/>
    <col min="9474" max="9474" width="81.5703125" style="3" customWidth="1"/>
    <col min="9475" max="9475" width="29.85546875" style="3" customWidth="1"/>
    <col min="9476" max="9476" width="30.5703125" style="3" customWidth="1"/>
    <col min="9477" max="9477" width="26.7109375" style="3" customWidth="1"/>
    <col min="9478" max="9479" width="0" style="3" hidden="1" customWidth="1"/>
    <col min="9480" max="9480" width="4.140625" style="3" customWidth="1"/>
    <col min="9481" max="9481" width="9.85546875" style="3" customWidth="1"/>
    <col min="9482" max="9483" width="0" style="3" hidden="1" customWidth="1"/>
    <col min="9484" max="9728" width="9.140625" style="3"/>
    <col min="9729" max="9729" width="28.7109375" style="3" customWidth="1"/>
    <col min="9730" max="9730" width="81.5703125" style="3" customWidth="1"/>
    <col min="9731" max="9731" width="29.85546875" style="3" customWidth="1"/>
    <col min="9732" max="9732" width="30.5703125" style="3" customWidth="1"/>
    <col min="9733" max="9733" width="26.7109375" style="3" customWidth="1"/>
    <col min="9734" max="9735" width="0" style="3" hidden="1" customWidth="1"/>
    <col min="9736" max="9736" width="4.140625" style="3" customWidth="1"/>
    <col min="9737" max="9737" width="9.85546875" style="3" customWidth="1"/>
    <col min="9738" max="9739" width="0" style="3" hidden="1" customWidth="1"/>
    <col min="9740" max="9984" width="9.140625" style="3"/>
    <col min="9985" max="9985" width="28.7109375" style="3" customWidth="1"/>
    <col min="9986" max="9986" width="81.5703125" style="3" customWidth="1"/>
    <col min="9987" max="9987" width="29.85546875" style="3" customWidth="1"/>
    <col min="9988" max="9988" width="30.5703125" style="3" customWidth="1"/>
    <col min="9989" max="9989" width="26.7109375" style="3" customWidth="1"/>
    <col min="9990" max="9991" width="0" style="3" hidden="1" customWidth="1"/>
    <col min="9992" max="9992" width="4.140625" style="3" customWidth="1"/>
    <col min="9993" max="9993" width="9.85546875" style="3" customWidth="1"/>
    <col min="9994" max="9995" width="0" style="3" hidden="1" customWidth="1"/>
    <col min="9996" max="10240" width="9.140625" style="3"/>
    <col min="10241" max="10241" width="28.7109375" style="3" customWidth="1"/>
    <col min="10242" max="10242" width="81.5703125" style="3" customWidth="1"/>
    <col min="10243" max="10243" width="29.85546875" style="3" customWidth="1"/>
    <col min="10244" max="10244" width="30.5703125" style="3" customWidth="1"/>
    <col min="10245" max="10245" width="26.7109375" style="3" customWidth="1"/>
    <col min="10246" max="10247" width="0" style="3" hidden="1" customWidth="1"/>
    <col min="10248" max="10248" width="4.140625" style="3" customWidth="1"/>
    <col min="10249" max="10249" width="9.85546875" style="3" customWidth="1"/>
    <col min="10250" max="10251" width="0" style="3" hidden="1" customWidth="1"/>
    <col min="10252" max="10496" width="9.140625" style="3"/>
    <col min="10497" max="10497" width="28.7109375" style="3" customWidth="1"/>
    <col min="10498" max="10498" width="81.5703125" style="3" customWidth="1"/>
    <col min="10499" max="10499" width="29.85546875" style="3" customWidth="1"/>
    <col min="10500" max="10500" width="30.5703125" style="3" customWidth="1"/>
    <col min="10501" max="10501" width="26.7109375" style="3" customWidth="1"/>
    <col min="10502" max="10503" width="0" style="3" hidden="1" customWidth="1"/>
    <col min="10504" max="10504" width="4.140625" style="3" customWidth="1"/>
    <col min="10505" max="10505" width="9.85546875" style="3" customWidth="1"/>
    <col min="10506" max="10507" width="0" style="3" hidden="1" customWidth="1"/>
    <col min="10508" max="10752" width="9.140625" style="3"/>
    <col min="10753" max="10753" width="28.7109375" style="3" customWidth="1"/>
    <col min="10754" max="10754" width="81.5703125" style="3" customWidth="1"/>
    <col min="10755" max="10755" width="29.85546875" style="3" customWidth="1"/>
    <col min="10756" max="10756" width="30.5703125" style="3" customWidth="1"/>
    <col min="10757" max="10757" width="26.7109375" style="3" customWidth="1"/>
    <col min="10758" max="10759" width="0" style="3" hidden="1" customWidth="1"/>
    <col min="10760" max="10760" width="4.140625" style="3" customWidth="1"/>
    <col min="10761" max="10761" width="9.85546875" style="3" customWidth="1"/>
    <col min="10762" max="10763" width="0" style="3" hidden="1" customWidth="1"/>
    <col min="10764" max="11008" width="9.140625" style="3"/>
    <col min="11009" max="11009" width="28.7109375" style="3" customWidth="1"/>
    <col min="11010" max="11010" width="81.5703125" style="3" customWidth="1"/>
    <col min="11011" max="11011" width="29.85546875" style="3" customWidth="1"/>
    <col min="11012" max="11012" width="30.5703125" style="3" customWidth="1"/>
    <col min="11013" max="11013" width="26.7109375" style="3" customWidth="1"/>
    <col min="11014" max="11015" width="0" style="3" hidden="1" customWidth="1"/>
    <col min="11016" max="11016" width="4.140625" style="3" customWidth="1"/>
    <col min="11017" max="11017" width="9.85546875" style="3" customWidth="1"/>
    <col min="11018" max="11019" width="0" style="3" hidden="1" customWidth="1"/>
    <col min="11020" max="11264" width="9.140625" style="3"/>
    <col min="11265" max="11265" width="28.7109375" style="3" customWidth="1"/>
    <col min="11266" max="11266" width="81.5703125" style="3" customWidth="1"/>
    <col min="11267" max="11267" width="29.85546875" style="3" customWidth="1"/>
    <col min="11268" max="11268" width="30.5703125" style="3" customWidth="1"/>
    <col min="11269" max="11269" width="26.7109375" style="3" customWidth="1"/>
    <col min="11270" max="11271" width="0" style="3" hidden="1" customWidth="1"/>
    <col min="11272" max="11272" width="4.140625" style="3" customWidth="1"/>
    <col min="11273" max="11273" width="9.85546875" style="3" customWidth="1"/>
    <col min="11274" max="11275" width="0" style="3" hidden="1" customWidth="1"/>
    <col min="11276" max="11520" width="9.140625" style="3"/>
    <col min="11521" max="11521" width="28.7109375" style="3" customWidth="1"/>
    <col min="11522" max="11522" width="81.5703125" style="3" customWidth="1"/>
    <col min="11523" max="11523" width="29.85546875" style="3" customWidth="1"/>
    <col min="11524" max="11524" width="30.5703125" style="3" customWidth="1"/>
    <col min="11525" max="11525" width="26.7109375" style="3" customWidth="1"/>
    <col min="11526" max="11527" width="0" style="3" hidden="1" customWidth="1"/>
    <col min="11528" max="11528" width="4.140625" style="3" customWidth="1"/>
    <col min="11529" max="11529" width="9.85546875" style="3" customWidth="1"/>
    <col min="11530" max="11531" width="0" style="3" hidden="1" customWidth="1"/>
    <col min="11532" max="11776" width="9.140625" style="3"/>
    <col min="11777" max="11777" width="28.7109375" style="3" customWidth="1"/>
    <col min="11778" max="11778" width="81.5703125" style="3" customWidth="1"/>
    <col min="11779" max="11779" width="29.85546875" style="3" customWidth="1"/>
    <col min="11780" max="11780" width="30.5703125" style="3" customWidth="1"/>
    <col min="11781" max="11781" width="26.7109375" style="3" customWidth="1"/>
    <col min="11782" max="11783" width="0" style="3" hidden="1" customWidth="1"/>
    <col min="11784" max="11784" width="4.140625" style="3" customWidth="1"/>
    <col min="11785" max="11785" width="9.85546875" style="3" customWidth="1"/>
    <col min="11786" max="11787" width="0" style="3" hidden="1" customWidth="1"/>
    <col min="11788" max="12032" width="9.140625" style="3"/>
    <col min="12033" max="12033" width="28.7109375" style="3" customWidth="1"/>
    <col min="12034" max="12034" width="81.5703125" style="3" customWidth="1"/>
    <col min="12035" max="12035" width="29.85546875" style="3" customWidth="1"/>
    <col min="12036" max="12036" width="30.5703125" style="3" customWidth="1"/>
    <col min="12037" max="12037" width="26.7109375" style="3" customWidth="1"/>
    <col min="12038" max="12039" width="0" style="3" hidden="1" customWidth="1"/>
    <col min="12040" max="12040" width="4.140625" style="3" customWidth="1"/>
    <col min="12041" max="12041" width="9.85546875" style="3" customWidth="1"/>
    <col min="12042" max="12043" width="0" style="3" hidden="1" customWidth="1"/>
    <col min="12044" max="12288" width="9.140625" style="3"/>
    <col min="12289" max="12289" width="28.7109375" style="3" customWidth="1"/>
    <col min="12290" max="12290" width="81.5703125" style="3" customWidth="1"/>
    <col min="12291" max="12291" width="29.85546875" style="3" customWidth="1"/>
    <col min="12292" max="12292" width="30.5703125" style="3" customWidth="1"/>
    <col min="12293" max="12293" width="26.7109375" style="3" customWidth="1"/>
    <col min="12294" max="12295" width="0" style="3" hidden="1" customWidth="1"/>
    <col min="12296" max="12296" width="4.140625" style="3" customWidth="1"/>
    <col min="12297" max="12297" width="9.85546875" style="3" customWidth="1"/>
    <col min="12298" max="12299" width="0" style="3" hidden="1" customWidth="1"/>
    <col min="12300" max="12544" width="9.140625" style="3"/>
    <col min="12545" max="12545" width="28.7109375" style="3" customWidth="1"/>
    <col min="12546" max="12546" width="81.5703125" style="3" customWidth="1"/>
    <col min="12547" max="12547" width="29.85546875" style="3" customWidth="1"/>
    <col min="12548" max="12548" width="30.5703125" style="3" customWidth="1"/>
    <col min="12549" max="12549" width="26.7109375" style="3" customWidth="1"/>
    <col min="12550" max="12551" width="0" style="3" hidden="1" customWidth="1"/>
    <col min="12552" max="12552" width="4.140625" style="3" customWidth="1"/>
    <col min="12553" max="12553" width="9.85546875" style="3" customWidth="1"/>
    <col min="12554" max="12555" width="0" style="3" hidden="1" customWidth="1"/>
    <col min="12556" max="12800" width="9.140625" style="3"/>
    <col min="12801" max="12801" width="28.7109375" style="3" customWidth="1"/>
    <col min="12802" max="12802" width="81.5703125" style="3" customWidth="1"/>
    <col min="12803" max="12803" width="29.85546875" style="3" customWidth="1"/>
    <col min="12804" max="12804" width="30.5703125" style="3" customWidth="1"/>
    <col min="12805" max="12805" width="26.7109375" style="3" customWidth="1"/>
    <col min="12806" max="12807" width="0" style="3" hidden="1" customWidth="1"/>
    <col min="12808" max="12808" width="4.140625" style="3" customWidth="1"/>
    <col min="12809" max="12809" width="9.85546875" style="3" customWidth="1"/>
    <col min="12810" max="12811" width="0" style="3" hidden="1" customWidth="1"/>
    <col min="12812" max="13056" width="9.140625" style="3"/>
    <col min="13057" max="13057" width="28.7109375" style="3" customWidth="1"/>
    <col min="13058" max="13058" width="81.5703125" style="3" customWidth="1"/>
    <col min="13059" max="13059" width="29.85546875" style="3" customWidth="1"/>
    <col min="13060" max="13060" width="30.5703125" style="3" customWidth="1"/>
    <col min="13061" max="13061" width="26.7109375" style="3" customWidth="1"/>
    <col min="13062" max="13063" width="0" style="3" hidden="1" customWidth="1"/>
    <col min="13064" max="13064" width="4.140625" style="3" customWidth="1"/>
    <col min="13065" max="13065" width="9.85546875" style="3" customWidth="1"/>
    <col min="13066" max="13067" width="0" style="3" hidden="1" customWidth="1"/>
    <col min="13068" max="13312" width="9.140625" style="3"/>
    <col min="13313" max="13313" width="28.7109375" style="3" customWidth="1"/>
    <col min="13314" max="13314" width="81.5703125" style="3" customWidth="1"/>
    <col min="13315" max="13315" width="29.85546875" style="3" customWidth="1"/>
    <col min="13316" max="13316" width="30.5703125" style="3" customWidth="1"/>
    <col min="13317" max="13317" width="26.7109375" style="3" customWidth="1"/>
    <col min="13318" max="13319" width="0" style="3" hidden="1" customWidth="1"/>
    <col min="13320" max="13320" width="4.140625" style="3" customWidth="1"/>
    <col min="13321" max="13321" width="9.85546875" style="3" customWidth="1"/>
    <col min="13322" max="13323" width="0" style="3" hidden="1" customWidth="1"/>
    <col min="13324" max="13568" width="9.140625" style="3"/>
    <col min="13569" max="13569" width="28.7109375" style="3" customWidth="1"/>
    <col min="13570" max="13570" width="81.5703125" style="3" customWidth="1"/>
    <col min="13571" max="13571" width="29.85546875" style="3" customWidth="1"/>
    <col min="13572" max="13572" width="30.5703125" style="3" customWidth="1"/>
    <col min="13573" max="13573" width="26.7109375" style="3" customWidth="1"/>
    <col min="13574" max="13575" width="0" style="3" hidden="1" customWidth="1"/>
    <col min="13576" max="13576" width="4.140625" style="3" customWidth="1"/>
    <col min="13577" max="13577" width="9.85546875" style="3" customWidth="1"/>
    <col min="13578" max="13579" width="0" style="3" hidden="1" customWidth="1"/>
    <col min="13580" max="13824" width="9.140625" style="3"/>
    <col min="13825" max="13825" width="28.7109375" style="3" customWidth="1"/>
    <col min="13826" max="13826" width="81.5703125" style="3" customWidth="1"/>
    <col min="13827" max="13827" width="29.85546875" style="3" customWidth="1"/>
    <col min="13828" max="13828" width="30.5703125" style="3" customWidth="1"/>
    <col min="13829" max="13829" width="26.7109375" style="3" customWidth="1"/>
    <col min="13830" max="13831" width="0" style="3" hidden="1" customWidth="1"/>
    <col min="13832" max="13832" width="4.140625" style="3" customWidth="1"/>
    <col min="13833" max="13833" width="9.85546875" style="3" customWidth="1"/>
    <col min="13834" max="13835" width="0" style="3" hidden="1" customWidth="1"/>
    <col min="13836" max="14080" width="9.140625" style="3"/>
    <col min="14081" max="14081" width="28.7109375" style="3" customWidth="1"/>
    <col min="14082" max="14082" width="81.5703125" style="3" customWidth="1"/>
    <col min="14083" max="14083" width="29.85546875" style="3" customWidth="1"/>
    <col min="14084" max="14084" width="30.5703125" style="3" customWidth="1"/>
    <col min="14085" max="14085" width="26.7109375" style="3" customWidth="1"/>
    <col min="14086" max="14087" width="0" style="3" hidden="1" customWidth="1"/>
    <col min="14088" max="14088" width="4.140625" style="3" customWidth="1"/>
    <col min="14089" max="14089" width="9.85546875" style="3" customWidth="1"/>
    <col min="14090" max="14091" width="0" style="3" hidden="1" customWidth="1"/>
    <col min="14092" max="14336" width="9.140625" style="3"/>
    <col min="14337" max="14337" width="28.7109375" style="3" customWidth="1"/>
    <col min="14338" max="14338" width="81.5703125" style="3" customWidth="1"/>
    <col min="14339" max="14339" width="29.85546875" style="3" customWidth="1"/>
    <col min="14340" max="14340" width="30.5703125" style="3" customWidth="1"/>
    <col min="14341" max="14341" width="26.7109375" style="3" customWidth="1"/>
    <col min="14342" max="14343" width="0" style="3" hidden="1" customWidth="1"/>
    <col min="14344" max="14344" width="4.140625" style="3" customWidth="1"/>
    <col min="14345" max="14345" width="9.85546875" style="3" customWidth="1"/>
    <col min="14346" max="14347" width="0" style="3" hidden="1" customWidth="1"/>
    <col min="14348" max="14592" width="9.140625" style="3"/>
    <col min="14593" max="14593" width="28.7109375" style="3" customWidth="1"/>
    <col min="14594" max="14594" width="81.5703125" style="3" customWidth="1"/>
    <col min="14595" max="14595" width="29.85546875" style="3" customWidth="1"/>
    <col min="14596" max="14596" width="30.5703125" style="3" customWidth="1"/>
    <col min="14597" max="14597" width="26.7109375" style="3" customWidth="1"/>
    <col min="14598" max="14599" width="0" style="3" hidden="1" customWidth="1"/>
    <col min="14600" max="14600" width="4.140625" style="3" customWidth="1"/>
    <col min="14601" max="14601" width="9.85546875" style="3" customWidth="1"/>
    <col min="14602" max="14603" width="0" style="3" hidden="1" customWidth="1"/>
    <col min="14604" max="14848" width="9.140625" style="3"/>
    <col min="14849" max="14849" width="28.7109375" style="3" customWidth="1"/>
    <col min="14850" max="14850" width="81.5703125" style="3" customWidth="1"/>
    <col min="14851" max="14851" width="29.85546875" style="3" customWidth="1"/>
    <col min="14852" max="14852" width="30.5703125" style="3" customWidth="1"/>
    <col min="14853" max="14853" width="26.7109375" style="3" customWidth="1"/>
    <col min="14854" max="14855" width="0" style="3" hidden="1" customWidth="1"/>
    <col min="14856" max="14856" width="4.140625" style="3" customWidth="1"/>
    <col min="14857" max="14857" width="9.85546875" style="3" customWidth="1"/>
    <col min="14858" max="14859" width="0" style="3" hidden="1" customWidth="1"/>
    <col min="14860" max="15104" width="9.140625" style="3"/>
    <col min="15105" max="15105" width="28.7109375" style="3" customWidth="1"/>
    <col min="15106" max="15106" width="81.5703125" style="3" customWidth="1"/>
    <col min="15107" max="15107" width="29.85546875" style="3" customWidth="1"/>
    <col min="15108" max="15108" width="30.5703125" style="3" customWidth="1"/>
    <col min="15109" max="15109" width="26.7109375" style="3" customWidth="1"/>
    <col min="15110" max="15111" width="0" style="3" hidden="1" customWidth="1"/>
    <col min="15112" max="15112" width="4.140625" style="3" customWidth="1"/>
    <col min="15113" max="15113" width="9.85546875" style="3" customWidth="1"/>
    <col min="15114" max="15115" width="0" style="3" hidden="1" customWidth="1"/>
    <col min="15116" max="15360" width="9.140625" style="3"/>
    <col min="15361" max="15361" width="28.7109375" style="3" customWidth="1"/>
    <col min="15362" max="15362" width="81.5703125" style="3" customWidth="1"/>
    <col min="15363" max="15363" width="29.85546875" style="3" customWidth="1"/>
    <col min="15364" max="15364" width="30.5703125" style="3" customWidth="1"/>
    <col min="15365" max="15365" width="26.7109375" style="3" customWidth="1"/>
    <col min="15366" max="15367" width="0" style="3" hidden="1" customWidth="1"/>
    <col min="15368" max="15368" width="4.140625" style="3" customWidth="1"/>
    <col min="15369" max="15369" width="9.85546875" style="3" customWidth="1"/>
    <col min="15370" max="15371" width="0" style="3" hidden="1" customWidth="1"/>
    <col min="15372" max="15616" width="9.140625" style="3"/>
    <col min="15617" max="15617" width="28.7109375" style="3" customWidth="1"/>
    <col min="15618" max="15618" width="81.5703125" style="3" customWidth="1"/>
    <col min="15619" max="15619" width="29.85546875" style="3" customWidth="1"/>
    <col min="15620" max="15620" width="30.5703125" style="3" customWidth="1"/>
    <col min="15621" max="15621" width="26.7109375" style="3" customWidth="1"/>
    <col min="15622" max="15623" width="0" style="3" hidden="1" customWidth="1"/>
    <col min="15624" max="15624" width="4.140625" style="3" customWidth="1"/>
    <col min="15625" max="15625" width="9.85546875" style="3" customWidth="1"/>
    <col min="15626" max="15627" width="0" style="3" hidden="1" customWidth="1"/>
    <col min="15628" max="15872" width="9.140625" style="3"/>
    <col min="15873" max="15873" width="28.7109375" style="3" customWidth="1"/>
    <col min="15874" max="15874" width="81.5703125" style="3" customWidth="1"/>
    <col min="15875" max="15875" width="29.85546875" style="3" customWidth="1"/>
    <col min="15876" max="15876" width="30.5703125" style="3" customWidth="1"/>
    <col min="15877" max="15877" width="26.7109375" style="3" customWidth="1"/>
    <col min="15878" max="15879" width="0" style="3" hidden="1" customWidth="1"/>
    <col min="15880" max="15880" width="4.140625" style="3" customWidth="1"/>
    <col min="15881" max="15881" width="9.85546875" style="3" customWidth="1"/>
    <col min="15882" max="15883" width="0" style="3" hidden="1" customWidth="1"/>
    <col min="15884" max="16128" width="9.140625" style="3"/>
    <col min="16129" max="16129" width="28.7109375" style="3" customWidth="1"/>
    <col min="16130" max="16130" width="81.5703125" style="3" customWidth="1"/>
    <col min="16131" max="16131" width="29.85546875" style="3" customWidth="1"/>
    <col min="16132" max="16132" width="30.5703125" style="3" customWidth="1"/>
    <col min="16133" max="16133" width="26.7109375" style="3" customWidth="1"/>
    <col min="16134" max="16135" width="0" style="3" hidden="1" customWidth="1"/>
    <col min="16136" max="16136" width="4.140625" style="3" customWidth="1"/>
    <col min="16137" max="16137" width="9.85546875" style="3" customWidth="1"/>
    <col min="16138" max="16139" width="0" style="3" hidden="1" customWidth="1"/>
    <col min="16140" max="16384" width="9.140625" style="3"/>
  </cols>
  <sheetData>
    <row r="1" spans="1:11" ht="23.25" x14ac:dyDescent="0.2">
      <c r="C1" s="23"/>
      <c r="D1" s="1" t="s">
        <v>836</v>
      </c>
      <c r="E1" s="209"/>
      <c r="F1" s="209"/>
      <c r="G1" s="209"/>
    </row>
    <row r="2" spans="1:11" ht="23.25" x14ac:dyDescent="0.2">
      <c r="D2" s="2" t="s">
        <v>837</v>
      </c>
      <c r="E2" s="209"/>
      <c r="F2" s="209"/>
      <c r="G2" s="209"/>
    </row>
    <row r="3" spans="1:11" ht="23.25" x14ac:dyDescent="0.25">
      <c r="D3" s="84" t="s">
        <v>838</v>
      </c>
      <c r="E3" s="209"/>
      <c r="F3" s="209"/>
      <c r="G3" s="209"/>
    </row>
    <row r="4" spans="1:11" ht="23.25" x14ac:dyDescent="0.2">
      <c r="A4" s="149"/>
      <c r="B4" s="149"/>
      <c r="D4" s="3" t="s">
        <v>855</v>
      </c>
      <c r="E4" s="209"/>
      <c r="F4" s="209"/>
      <c r="G4" s="209"/>
    </row>
    <row r="5" spans="1:11" x14ac:dyDescent="0.25">
      <c r="A5" s="228"/>
      <c r="B5" s="228"/>
      <c r="C5" s="228"/>
      <c r="D5" s="228"/>
      <c r="E5" s="228"/>
    </row>
    <row r="6" spans="1:11" ht="18.75" x14ac:dyDescent="0.3">
      <c r="A6" s="227" t="s">
        <v>839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</row>
    <row r="7" spans="1:11" ht="18.75" x14ac:dyDescent="0.3">
      <c r="A7" s="227" t="s">
        <v>695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</row>
    <row r="8" spans="1:11" x14ac:dyDescent="0.2">
      <c r="C8" s="150"/>
      <c r="E8" s="150" t="s">
        <v>626</v>
      </c>
    </row>
    <row r="9" spans="1:11" s="153" customFormat="1" ht="47.25" x14ac:dyDescent="0.2">
      <c r="A9" s="123" t="s">
        <v>762</v>
      </c>
      <c r="B9" s="151" t="s">
        <v>763</v>
      </c>
      <c r="C9" s="123" t="s">
        <v>845</v>
      </c>
      <c r="D9" s="152" t="s">
        <v>844</v>
      </c>
      <c r="E9" s="152" t="s">
        <v>843</v>
      </c>
    </row>
    <row r="10" spans="1:11" s="153" customFormat="1" x14ac:dyDescent="0.2">
      <c r="A10" s="108" t="s">
        <v>534</v>
      </c>
      <c r="B10" s="108" t="s">
        <v>535</v>
      </c>
      <c r="C10" s="108" t="s">
        <v>536</v>
      </c>
      <c r="D10" s="108" t="s">
        <v>537</v>
      </c>
      <c r="E10" s="20">
        <v>5</v>
      </c>
    </row>
    <row r="11" spans="1:11" s="153" customFormat="1" x14ac:dyDescent="0.25">
      <c r="A11" s="154" t="s">
        <v>764</v>
      </c>
      <c r="B11" s="155" t="s">
        <v>765</v>
      </c>
      <c r="C11" s="156">
        <v>1325889.3999999999</v>
      </c>
      <c r="D11" s="156">
        <v>1340199</v>
      </c>
      <c r="E11" s="157">
        <v>1371366</v>
      </c>
    </row>
    <row r="12" spans="1:11" s="153" customFormat="1" x14ac:dyDescent="0.25">
      <c r="A12" s="154" t="s">
        <v>766</v>
      </c>
      <c r="B12" s="155" t="s">
        <v>767</v>
      </c>
      <c r="C12" s="156">
        <v>1649.4</v>
      </c>
      <c r="D12" s="156">
        <v>1065</v>
      </c>
      <c r="E12" s="157">
        <v>845</v>
      </c>
    </row>
    <row r="13" spans="1:11" s="153" customFormat="1" x14ac:dyDescent="0.25">
      <c r="A13" s="158" t="s">
        <v>768</v>
      </c>
      <c r="B13" s="113" t="s">
        <v>769</v>
      </c>
      <c r="C13" s="157">
        <v>129.4</v>
      </c>
      <c r="D13" s="156">
        <v>0</v>
      </c>
      <c r="E13" s="157">
        <v>0</v>
      </c>
    </row>
    <row r="14" spans="1:11" s="153" customFormat="1" x14ac:dyDescent="0.25">
      <c r="A14" s="159" t="s">
        <v>770</v>
      </c>
      <c r="B14" s="160" t="s">
        <v>771</v>
      </c>
      <c r="C14" s="162">
        <v>129.4</v>
      </c>
      <c r="D14" s="161">
        <v>0</v>
      </c>
      <c r="E14" s="162">
        <v>0</v>
      </c>
    </row>
    <row r="15" spans="1:11" s="153" customFormat="1" x14ac:dyDescent="0.25">
      <c r="A15" s="114" t="s">
        <v>772</v>
      </c>
      <c r="B15" s="127" t="s">
        <v>773</v>
      </c>
      <c r="C15" s="156">
        <f>C16+C20</f>
        <v>1960480.1</v>
      </c>
      <c r="D15" s="163">
        <v>1884679.2</v>
      </c>
      <c r="E15" s="164">
        <v>1690833.8</v>
      </c>
    </row>
    <row r="16" spans="1:11" s="153" customFormat="1" ht="31.5" x14ac:dyDescent="0.25">
      <c r="A16" s="114" t="s">
        <v>774</v>
      </c>
      <c r="B16" s="127" t="s">
        <v>775</v>
      </c>
      <c r="C16" s="163">
        <v>1960230.1</v>
      </c>
      <c r="D16" s="163">
        <v>1884679.2</v>
      </c>
      <c r="E16" s="164">
        <v>1690833.8</v>
      </c>
    </row>
    <row r="17" spans="1:5" s="153" customFormat="1" x14ac:dyDescent="0.25">
      <c r="A17" s="166" t="s">
        <v>776</v>
      </c>
      <c r="B17" s="167" t="s">
        <v>777</v>
      </c>
      <c r="C17" s="168">
        <v>372360.7</v>
      </c>
      <c r="D17" s="168">
        <v>225692</v>
      </c>
      <c r="E17" s="169">
        <v>228945.9</v>
      </c>
    </row>
    <row r="18" spans="1:5" s="153" customFormat="1" x14ac:dyDescent="0.25">
      <c r="A18" s="166" t="s">
        <v>840</v>
      </c>
      <c r="B18" s="170" t="s">
        <v>778</v>
      </c>
      <c r="C18" s="168">
        <v>1149181.3</v>
      </c>
      <c r="D18" s="168">
        <v>1152844.7</v>
      </c>
      <c r="E18" s="169">
        <v>1154858.3</v>
      </c>
    </row>
    <row r="19" spans="1:5" s="153" customFormat="1" x14ac:dyDescent="0.25">
      <c r="A19" s="166" t="s">
        <v>779</v>
      </c>
      <c r="B19" s="160" t="s">
        <v>780</v>
      </c>
      <c r="C19" s="168">
        <v>241808.9</v>
      </c>
      <c r="D19" s="168">
        <v>371433.2</v>
      </c>
      <c r="E19" s="169">
        <v>162318.39999999999</v>
      </c>
    </row>
    <row r="20" spans="1:5" s="153" customFormat="1" x14ac:dyDescent="0.25">
      <c r="A20" s="158" t="s">
        <v>781</v>
      </c>
      <c r="B20" s="171" t="s">
        <v>782</v>
      </c>
      <c r="C20" s="163">
        <v>250</v>
      </c>
      <c r="D20" s="168">
        <v>0</v>
      </c>
      <c r="E20" s="169">
        <v>0</v>
      </c>
    </row>
    <row r="21" spans="1:5" s="153" customFormat="1" x14ac:dyDescent="0.25">
      <c r="A21" s="159" t="s">
        <v>783</v>
      </c>
      <c r="B21" s="172" t="s">
        <v>784</v>
      </c>
      <c r="C21" s="168">
        <v>250</v>
      </c>
      <c r="D21" s="168">
        <v>0</v>
      </c>
      <c r="E21" s="169">
        <v>0</v>
      </c>
    </row>
    <row r="22" spans="1:5" s="165" customFormat="1" ht="47.25" x14ac:dyDescent="0.25">
      <c r="A22" s="158" t="s">
        <v>785</v>
      </c>
      <c r="B22" s="173" t="s">
        <v>786</v>
      </c>
      <c r="C22" s="163">
        <f>C23+C24</f>
        <v>190211.5</v>
      </c>
      <c r="D22" s="168">
        <v>0</v>
      </c>
      <c r="E22" s="169">
        <v>0</v>
      </c>
    </row>
    <row r="23" spans="1:5" s="165" customFormat="1" ht="31.5" x14ac:dyDescent="0.25">
      <c r="A23" s="159" t="s">
        <v>787</v>
      </c>
      <c r="B23" s="170" t="s">
        <v>788</v>
      </c>
      <c r="C23" s="168">
        <v>189795.3</v>
      </c>
      <c r="D23" s="168">
        <v>0</v>
      </c>
      <c r="E23" s="169">
        <v>0</v>
      </c>
    </row>
    <row r="24" spans="1:5" s="165" customFormat="1" ht="31.5" x14ac:dyDescent="0.25">
      <c r="A24" s="159" t="s">
        <v>789</v>
      </c>
      <c r="B24" s="170" t="s">
        <v>790</v>
      </c>
      <c r="C24" s="168">
        <v>416.2</v>
      </c>
      <c r="D24" s="168">
        <v>0</v>
      </c>
      <c r="E24" s="169">
        <v>0</v>
      </c>
    </row>
    <row r="25" spans="1:5" x14ac:dyDescent="0.25">
      <c r="A25" s="174"/>
      <c r="B25" s="113" t="s">
        <v>791</v>
      </c>
      <c r="C25" s="163">
        <f>C11+C15+C22</f>
        <v>3476581</v>
      </c>
      <c r="D25" s="163">
        <f>D11+D15</f>
        <v>3224878.2</v>
      </c>
      <c r="E25" s="163">
        <f>E11+E15</f>
        <v>3062199.8</v>
      </c>
    </row>
    <row r="26" spans="1:5" x14ac:dyDescent="0.2">
      <c r="D26" s="165"/>
      <c r="E26" s="165"/>
    </row>
    <row r="27" spans="1:5" x14ac:dyDescent="0.2">
      <c r="D27" s="165"/>
      <c r="E27" s="165"/>
    </row>
    <row r="28" spans="1:5" x14ac:dyDescent="0.2">
      <c r="D28" s="165"/>
      <c r="E28" s="165"/>
    </row>
  </sheetData>
  <mergeCells count="3">
    <mergeCell ref="A6:K6"/>
    <mergeCell ref="A5:E5"/>
    <mergeCell ref="A7:K7"/>
  </mergeCells>
  <pageMargins left="0.39370078740157483" right="0.39370078740157483" top="0.98425196850393704" bottom="0.3937007874015748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FF"/>
    <pageSetUpPr fitToPage="1"/>
  </sheetPr>
  <dimension ref="A1:S685"/>
  <sheetViews>
    <sheetView zoomScale="80" zoomScaleNormal="80" workbookViewId="0">
      <selection activeCell="M4" sqref="M4"/>
    </sheetView>
  </sheetViews>
  <sheetFormatPr defaultRowHeight="12.75" outlineLevelRow="7" x14ac:dyDescent="0.2"/>
  <cols>
    <col min="1" max="1" width="20.7109375" style="6" customWidth="1"/>
    <col min="2" max="2" width="10.28515625" style="6" customWidth="1"/>
    <col min="3" max="3" width="78.42578125" style="95" customWidth="1"/>
    <col min="4" max="6" width="17.28515625" style="6" hidden="1" customWidth="1"/>
    <col min="7" max="7" width="17.28515625" style="147" hidden="1" customWidth="1"/>
    <col min="8" max="8" width="17.28515625" style="6" customWidth="1"/>
    <col min="9" max="11" width="17.85546875" style="6" hidden="1" customWidth="1"/>
    <col min="12" max="12" width="17.28515625" style="147" hidden="1" customWidth="1"/>
    <col min="13" max="13" width="17.28515625" style="6" customWidth="1"/>
    <col min="14" max="14" width="17.7109375" style="6" hidden="1" customWidth="1"/>
    <col min="15" max="15" width="15.28515625" style="6" hidden="1" customWidth="1"/>
    <col min="16" max="16" width="17.42578125" style="6" hidden="1" customWidth="1"/>
    <col min="17" max="17" width="17.28515625" style="147" hidden="1" customWidth="1"/>
    <col min="18" max="18" width="17.28515625" style="6" customWidth="1"/>
    <col min="19" max="16384" width="9.140625" style="6"/>
  </cols>
  <sheetData>
    <row r="1" spans="1:19" s="84" customFormat="1" ht="15.75" x14ac:dyDescent="0.25">
      <c r="A1" s="229"/>
      <c r="B1" s="229"/>
      <c r="C1" s="82"/>
      <c r="D1" s="83"/>
      <c r="E1" s="83"/>
      <c r="F1" s="83"/>
      <c r="G1" s="129"/>
      <c r="H1" s="83"/>
      <c r="I1" s="1"/>
      <c r="J1" s="1"/>
      <c r="K1" s="1"/>
      <c r="L1" s="129"/>
      <c r="M1" s="1" t="s">
        <v>656</v>
      </c>
      <c r="O1" s="1"/>
      <c r="P1" s="1"/>
      <c r="Q1" s="129"/>
      <c r="R1" s="83"/>
    </row>
    <row r="2" spans="1:19" s="84" customFormat="1" ht="15.75" x14ac:dyDescent="0.25">
      <c r="A2" s="83"/>
      <c r="B2" s="83"/>
      <c r="C2" s="82"/>
      <c r="D2" s="83"/>
      <c r="E2" s="83"/>
      <c r="F2" s="83"/>
      <c r="G2" s="129"/>
      <c r="H2" s="83"/>
      <c r="I2" s="2"/>
      <c r="J2" s="2"/>
      <c r="K2" s="2"/>
      <c r="L2" s="129"/>
      <c r="M2" s="2" t="s">
        <v>532</v>
      </c>
      <c r="O2" s="2"/>
      <c r="P2" s="2"/>
      <c r="Q2" s="129"/>
      <c r="R2" s="83"/>
    </row>
    <row r="3" spans="1:19" s="84" customFormat="1" ht="15.75" x14ac:dyDescent="0.25">
      <c r="A3" s="85"/>
      <c r="B3" s="85"/>
      <c r="C3" s="86"/>
      <c r="D3" s="85"/>
      <c r="E3" s="85"/>
      <c r="F3" s="85"/>
      <c r="G3" s="130"/>
      <c r="H3" s="85"/>
      <c r="I3" s="3"/>
      <c r="J3" s="3"/>
      <c r="K3" s="3"/>
      <c r="L3" s="130"/>
      <c r="M3" s="3" t="s">
        <v>533</v>
      </c>
      <c r="O3" s="3"/>
      <c r="P3" s="3"/>
      <c r="Q3" s="130"/>
      <c r="R3" s="85"/>
    </row>
    <row r="4" spans="1:19" s="84" customFormat="1" ht="15.75" x14ac:dyDescent="0.25">
      <c r="A4" s="85"/>
      <c r="B4" s="85"/>
      <c r="C4" s="87"/>
      <c r="D4" s="85"/>
      <c r="E4" s="85"/>
      <c r="F4" s="85"/>
      <c r="G4" s="130"/>
      <c r="H4" s="85"/>
      <c r="I4" s="3"/>
      <c r="J4" s="3"/>
      <c r="K4" s="3"/>
      <c r="L4" s="130"/>
      <c r="M4" s="3" t="s">
        <v>856</v>
      </c>
      <c r="O4" s="3"/>
      <c r="P4" s="3"/>
      <c r="Q4" s="130"/>
      <c r="R4" s="85"/>
    </row>
    <row r="5" spans="1:19" s="84" customFormat="1" ht="15.75" x14ac:dyDescent="0.25">
      <c r="A5" s="83"/>
      <c r="B5" s="83"/>
      <c r="C5" s="82"/>
      <c r="D5" s="83"/>
      <c r="E5" s="83"/>
      <c r="F5" s="83"/>
      <c r="G5" s="129"/>
      <c r="H5" s="83"/>
      <c r="I5" s="83"/>
      <c r="J5" s="83"/>
      <c r="K5" s="83"/>
      <c r="L5" s="129"/>
      <c r="M5" s="83"/>
      <c r="Q5" s="129"/>
      <c r="R5" s="83"/>
    </row>
    <row r="6" spans="1:19" s="84" customFormat="1" ht="36.75" customHeight="1" x14ac:dyDescent="0.25">
      <c r="A6" s="230" t="s">
        <v>612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</row>
    <row r="7" spans="1:19" s="84" customFormat="1" ht="15.75" x14ac:dyDescent="0.25">
      <c r="A7" s="231" t="s">
        <v>695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</row>
    <row r="8" spans="1:19" s="84" customFormat="1" ht="20.25" customHeight="1" x14ac:dyDescent="0.35">
      <c r="A8" s="89"/>
      <c r="B8" s="89"/>
      <c r="C8" s="90"/>
      <c r="D8" s="90"/>
      <c r="E8" s="75"/>
      <c r="F8" s="75"/>
      <c r="G8" s="148"/>
      <c r="H8" s="75"/>
      <c r="I8" s="83"/>
      <c r="J8" s="83"/>
      <c r="K8" s="83"/>
      <c r="L8" s="148"/>
      <c r="M8" s="75"/>
      <c r="P8" s="84" t="s">
        <v>525</v>
      </c>
      <c r="Q8" s="148"/>
      <c r="R8" s="75" t="s">
        <v>525</v>
      </c>
    </row>
    <row r="9" spans="1:19" s="91" customFormat="1" ht="32.25" customHeight="1" x14ac:dyDescent="0.2">
      <c r="A9" s="96" t="s">
        <v>683</v>
      </c>
      <c r="B9" s="96" t="s">
        <v>684</v>
      </c>
      <c r="C9" s="64" t="s">
        <v>526</v>
      </c>
      <c r="D9" s="211" t="s">
        <v>678</v>
      </c>
      <c r="E9" s="211" t="s">
        <v>659</v>
      </c>
      <c r="F9" s="211" t="s">
        <v>661</v>
      </c>
      <c r="G9" s="211" t="s">
        <v>659</v>
      </c>
      <c r="H9" s="211" t="s">
        <v>661</v>
      </c>
      <c r="I9" s="211" t="s">
        <v>681</v>
      </c>
      <c r="J9" s="211" t="s">
        <v>659</v>
      </c>
      <c r="K9" s="211" t="s">
        <v>665</v>
      </c>
      <c r="L9" s="211" t="s">
        <v>659</v>
      </c>
      <c r="M9" s="211" t="s">
        <v>665</v>
      </c>
      <c r="N9" s="211" t="s">
        <v>682</v>
      </c>
      <c r="O9" s="211" t="s">
        <v>659</v>
      </c>
      <c r="P9" s="211" t="s">
        <v>667</v>
      </c>
      <c r="Q9" s="211" t="s">
        <v>659</v>
      </c>
      <c r="R9" s="211" t="s">
        <v>667</v>
      </c>
    </row>
    <row r="10" spans="1:19" s="91" customFormat="1" ht="19.5" customHeight="1" x14ac:dyDescent="0.2">
      <c r="A10" s="79" t="s">
        <v>534</v>
      </c>
      <c r="B10" s="79" t="s">
        <v>535</v>
      </c>
      <c r="C10" s="64">
        <v>3</v>
      </c>
      <c r="D10" s="80" t="s">
        <v>537</v>
      </c>
      <c r="E10" s="80"/>
      <c r="F10" s="80" t="s">
        <v>537</v>
      </c>
      <c r="G10" s="80"/>
      <c r="H10" s="80" t="s">
        <v>537</v>
      </c>
      <c r="I10" s="80" t="s">
        <v>613</v>
      </c>
      <c r="J10" s="80"/>
      <c r="K10" s="80" t="s">
        <v>613</v>
      </c>
      <c r="L10" s="80"/>
      <c r="M10" s="80" t="s">
        <v>613</v>
      </c>
      <c r="N10" s="80" t="s">
        <v>538</v>
      </c>
      <c r="O10" s="80"/>
      <c r="P10" s="80" t="s">
        <v>538</v>
      </c>
      <c r="Q10" s="80"/>
      <c r="R10" s="80" t="s">
        <v>538</v>
      </c>
    </row>
    <row r="11" spans="1:19" ht="31.5" outlineLevel="2" x14ac:dyDescent="0.25">
      <c r="A11" s="5" t="s">
        <v>289</v>
      </c>
      <c r="B11" s="5"/>
      <c r="C11" s="60" t="s">
        <v>290</v>
      </c>
      <c r="D11" s="4">
        <f t="shared" ref="D11:R11" si="0">D12+D58</f>
        <v>1626453.16</v>
      </c>
      <c r="E11" s="4">
        <f t="shared" si="0"/>
        <v>12072.975009999998</v>
      </c>
      <c r="F11" s="4">
        <f t="shared" si="0"/>
        <v>1638526.1350099999</v>
      </c>
      <c r="G11" s="4">
        <f t="shared" si="0"/>
        <v>146787.38683999999</v>
      </c>
      <c r="H11" s="4">
        <f t="shared" si="0"/>
        <v>1785313.5218500001</v>
      </c>
      <c r="I11" s="4">
        <f t="shared" si="0"/>
        <v>1593802.0100000002</v>
      </c>
      <c r="J11" s="4">
        <f t="shared" si="0"/>
        <v>9771.5999999999985</v>
      </c>
      <c r="K11" s="4">
        <f t="shared" si="0"/>
        <v>1603573.6100000003</v>
      </c>
      <c r="L11" s="4">
        <f t="shared" si="0"/>
        <v>0</v>
      </c>
      <c r="M11" s="4">
        <f t="shared" si="0"/>
        <v>1603573.6100000003</v>
      </c>
      <c r="N11" s="4">
        <f t="shared" si="0"/>
        <v>1599351.3500000003</v>
      </c>
      <c r="O11" s="4">
        <f t="shared" si="0"/>
        <v>4123.7000000000007</v>
      </c>
      <c r="P11" s="4">
        <f t="shared" si="0"/>
        <v>1603475.05</v>
      </c>
      <c r="Q11" s="4">
        <f t="shared" si="0"/>
        <v>0</v>
      </c>
      <c r="R11" s="4">
        <f t="shared" si="0"/>
        <v>1603475.05</v>
      </c>
      <c r="S11" s="67"/>
    </row>
    <row r="12" spans="1:19" ht="31.5" outlineLevel="3" x14ac:dyDescent="0.25">
      <c r="A12" s="5" t="s">
        <v>291</v>
      </c>
      <c r="B12" s="5"/>
      <c r="C12" s="60" t="s">
        <v>292</v>
      </c>
      <c r="D12" s="4">
        <f>D13+D42+D53</f>
        <v>18100</v>
      </c>
      <c r="E12" s="4">
        <f>E13+E42+E53</f>
        <v>9559.175009999999</v>
      </c>
      <c r="F12" s="4">
        <f>F13+F42+F53</f>
        <v>27659.175009999999</v>
      </c>
      <c r="G12" s="4">
        <f>G13+G42+G53</f>
        <v>146700.19847</v>
      </c>
      <c r="H12" s="4">
        <f>H13+H42+H53</f>
        <v>174359.37348000001</v>
      </c>
      <c r="I12" s="4">
        <f>I13+I42</f>
        <v>11154.7</v>
      </c>
      <c r="J12" s="4">
        <f>J13+J42+J53</f>
        <v>0</v>
      </c>
      <c r="K12" s="4">
        <f>K13+K42+K53</f>
        <v>11154.7</v>
      </c>
      <c r="L12" s="4">
        <f>L13+L42+L53</f>
        <v>0</v>
      </c>
      <c r="M12" s="4">
        <f>M13+M42+M53</f>
        <v>11154.7</v>
      </c>
      <c r="N12" s="4">
        <f>N13+N42</f>
        <v>11827.2</v>
      </c>
      <c r="O12" s="4">
        <f>O13+O42+O53</f>
        <v>0</v>
      </c>
      <c r="P12" s="4">
        <f>P13+P42+P53</f>
        <v>11827.2</v>
      </c>
      <c r="Q12" s="4">
        <f>Q13+Q42+Q53</f>
        <v>0</v>
      </c>
      <c r="R12" s="4">
        <f>R13+R42+R53</f>
        <v>11827.2</v>
      </c>
      <c r="S12" s="67"/>
    </row>
    <row r="13" spans="1:19" ht="47.25" outlineLevel="4" x14ac:dyDescent="0.25">
      <c r="A13" s="5" t="s">
        <v>293</v>
      </c>
      <c r="B13" s="5"/>
      <c r="C13" s="60" t="s">
        <v>294</v>
      </c>
      <c r="D13" s="4">
        <f>D14+D16+D38+D40</f>
        <v>17095.3</v>
      </c>
      <c r="E13" s="4">
        <f>E14+E16+E38+E40+E20+E30</f>
        <v>9559.175009999999</v>
      </c>
      <c r="F13" s="4">
        <f>F14+F16+F38+F40+F20+F30</f>
        <v>26654.475009999998</v>
      </c>
      <c r="G13" s="4">
        <f>G14+G16+G38+G40+G20+G30+G26+G32+G34+G36+G18+G22+G24</f>
        <v>145905.19847</v>
      </c>
      <c r="H13" s="4">
        <f t="shared" ref="H13:R13" si="1">H14+H16+H38+H40+H20+H30+H26+H32+H34+H36+H18+H22+H24</f>
        <v>172559.67348</v>
      </c>
      <c r="I13" s="4">
        <f t="shared" si="1"/>
        <v>10550</v>
      </c>
      <c r="J13" s="4">
        <f t="shared" si="1"/>
        <v>0</v>
      </c>
      <c r="K13" s="4">
        <f t="shared" si="1"/>
        <v>10550</v>
      </c>
      <c r="L13" s="4">
        <f t="shared" si="1"/>
        <v>0</v>
      </c>
      <c r="M13" s="4">
        <f t="shared" si="1"/>
        <v>10550</v>
      </c>
      <c r="N13" s="4">
        <f t="shared" si="1"/>
        <v>11222.5</v>
      </c>
      <c r="O13" s="4">
        <f t="shared" si="1"/>
        <v>0</v>
      </c>
      <c r="P13" s="4">
        <f t="shared" si="1"/>
        <v>11222.5</v>
      </c>
      <c r="Q13" s="4">
        <f t="shared" si="1"/>
        <v>0</v>
      </c>
      <c r="R13" s="4">
        <f t="shared" si="1"/>
        <v>11222.5</v>
      </c>
      <c r="S13" s="67"/>
    </row>
    <row r="14" spans="1:19" ht="15.75" hidden="1" outlineLevel="5" x14ac:dyDescent="0.25">
      <c r="A14" s="5" t="s">
        <v>385</v>
      </c>
      <c r="B14" s="5"/>
      <c r="C14" s="60" t="s">
        <v>386</v>
      </c>
      <c r="D14" s="4">
        <f>D15</f>
        <v>10172.5</v>
      </c>
      <c r="E14" s="4">
        <f t="shared" ref="E14:H14" si="2">E15</f>
        <v>-1250</v>
      </c>
      <c r="F14" s="4">
        <f t="shared" si="2"/>
        <v>8922.5</v>
      </c>
      <c r="G14" s="4">
        <f t="shared" si="2"/>
        <v>0</v>
      </c>
      <c r="H14" s="4">
        <f t="shared" si="2"/>
        <v>8922.5</v>
      </c>
      <c r="I14" s="4">
        <f>I15</f>
        <v>9150</v>
      </c>
      <c r="J14" s="4">
        <f t="shared" ref="J14:M14" si="3">J15</f>
        <v>0</v>
      </c>
      <c r="K14" s="4">
        <f t="shared" si="3"/>
        <v>9150</v>
      </c>
      <c r="L14" s="4">
        <f t="shared" si="3"/>
        <v>0</v>
      </c>
      <c r="M14" s="4">
        <f t="shared" si="3"/>
        <v>9150</v>
      </c>
      <c r="N14" s="4">
        <f>N15</f>
        <v>10172.5</v>
      </c>
      <c r="O14" s="4">
        <f t="shared" ref="O14:R14" si="4">O15</f>
        <v>0</v>
      </c>
      <c r="P14" s="4">
        <f t="shared" si="4"/>
        <v>10172.5</v>
      </c>
      <c r="Q14" s="4">
        <f t="shared" si="4"/>
        <v>0</v>
      </c>
      <c r="R14" s="4">
        <f t="shared" si="4"/>
        <v>10172.5</v>
      </c>
      <c r="S14" s="67"/>
    </row>
    <row r="15" spans="1:19" ht="15.75" hidden="1" outlineLevel="7" x14ac:dyDescent="0.25">
      <c r="A15" s="11" t="s">
        <v>385</v>
      </c>
      <c r="B15" s="11" t="s">
        <v>27</v>
      </c>
      <c r="C15" s="59" t="s">
        <v>28</v>
      </c>
      <c r="D15" s="8">
        <v>10172.5</v>
      </c>
      <c r="E15" s="8">
        <v>-1250</v>
      </c>
      <c r="F15" s="8">
        <f>SUM(D15:E15)</f>
        <v>8922.5</v>
      </c>
      <c r="G15" s="8"/>
      <c r="H15" s="8">
        <f>SUM(F15:G15)</f>
        <v>8922.5</v>
      </c>
      <c r="I15" s="8">
        <v>9150</v>
      </c>
      <c r="J15" s="8"/>
      <c r="K15" s="8">
        <f>SUM(I15:J15)</f>
        <v>9150</v>
      </c>
      <c r="L15" s="8"/>
      <c r="M15" s="8">
        <f>SUM(K15:L15)</f>
        <v>9150</v>
      </c>
      <c r="N15" s="8">
        <v>10172.5</v>
      </c>
      <c r="O15" s="8"/>
      <c r="P15" s="8">
        <f>SUM(N15:O15)</f>
        <v>10172.5</v>
      </c>
      <c r="Q15" s="8"/>
      <c r="R15" s="8">
        <f>SUM(P15:Q15)</f>
        <v>10172.5</v>
      </c>
      <c r="S15" s="67"/>
    </row>
    <row r="16" spans="1:19" s="91" customFormat="1" ht="15.75" hidden="1" outlineLevel="7" x14ac:dyDescent="0.25">
      <c r="A16" s="10" t="s">
        <v>592</v>
      </c>
      <c r="B16" s="10"/>
      <c r="C16" s="56" t="s">
        <v>590</v>
      </c>
      <c r="D16" s="4">
        <f>D17</f>
        <v>100</v>
      </c>
      <c r="E16" s="4">
        <f>E17</f>
        <v>0</v>
      </c>
      <c r="F16" s="4">
        <f t="shared" ref="E16:H20" si="5">F17</f>
        <v>100</v>
      </c>
      <c r="G16" s="4">
        <f>G17</f>
        <v>0</v>
      </c>
      <c r="H16" s="4">
        <f t="shared" si="5"/>
        <v>100</v>
      </c>
      <c r="I16" s="4">
        <f>I17</f>
        <v>0</v>
      </c>
      <c r="J16" s="4">
        <f t="shared" ref="J16:J20" si="6">J17</f>
        <v>0</v>
      </c>
      <c r="K16" s="4"/>
      <c r="L16" s="4">
        <f>L17</f>
        <v>0</v>
      </c>
      <c r="M16" s="4">
        <f t="shared" ref="L16:M20" si="7">M17</f>
        <v>0</v>
      </c>
      <c r="N16" s="4">
        <f>N17</f>
        <v>0</v>
      </c>
      <c r="O16" s="4">
        <f t="shared" ref="O16:O20" si="8">O17</f>
        <v>0</v>
      </c>
      <c r="P16" s="4"/>
      <c r="Q16" s="4">
        <f>Q17</f>
        <v>0</v>
      </c>
      <c r="R16" s="4">
        <f t="shared" ref="Q16:R20" si="9">R17</f>
        <v>0</v>
      </c>
      <c r="S16" s="67"/>
    </row>
    <row r="17" spans="1:19" ht="31.5" hidden="1" outlineLevel="7" x14ac:dyDescent="0.25">
      <c r="A17" s="9" t="s">
        <v>592</v>
      </c>
      <c r="B17" s="9" t="s">
        <v>92</v>
      </c>
      <c r="C17" s="57" t="s">
        <v>591</v>
      </c>
      <c r="D17" s="8">
        <v>100</v>
      </c>
      <c r="E17" s="8"/>
      <c r="F17" s="8">
        <f>SUM(D17:E17)</f>
        <v>100</v>
      </c>
      <c r="G17" s="8"/>
      <c r="H17" s="8">
        <f>SUM(F17:G17)</f>
        <v>100</v>
      </c>
      <c r="I17" s="8"/>
      <c r="J17" s="8"/>
      <c r="K17" s="8"/>
      <c r="L17" s="8"/>
      <c r="M17" s="8">
        <f>SUM(K17:L17)</f>
        <v>0</v>
      </c>
      <c r="N17" s="8"/>
      <c r="O17" s="8"/>
      <c r="P17" s="8"/>
      <c r="Q17" s="8"/>
      <c r="R17" s="8">
        <f>SUM(P17:Q17)</f>
        <v>0</v>
      </c>
      <c r="S17" s="67"/>
    </row>
    <row r="18" spans="1:19" ht="31.5" outlineLevel="7" x14ac:dyDescent="0.2">
      <c r="A18" s="10" t="s">
        <v>734</v>
      </c>
      <c r="B18" s="10"/>
      <c r="C18" s="66" t="s">
        <v>733</v>
      </c>
      <c r="D18" s="8"/>
      <c r="E18" s="8"/>
      <c r="F18" s="8"/>
      <c r="G18" s="4">
        <f>G19</f>
        <v>270</v>
      </c>
      <c r="H18" s="4">
        <f t="shared" si="5"/>
        <v>270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67"/>
    </row>
    <row r="19" spans="1:19" ht="31.5" outlineLevel="7" x14ac:dyDescent="0.2">
      <c r="A19" s="9" t="s">
        <v>734</v>
      </c>
      <c r="B19" s="9" t="s">
        <v>92</v>
      </c>
      <c r="C19" s="65" t="s">
        <v>591</v>
      </c>
      <c r="D19" s="8"/>
      <c r="E19" s="8"/>
      <c r="F19" s="8"/>
      <c r="G19" s="8">
        <v>270</v>
      </c>
      <c r="H19" s="8">
        <f>SUM(F19:G19)</f>
        <v>270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67"/>
    </row>
    <row r="20" spans="1:19" ht="63" outlineLevel="7" x14ac:dyDescent="0.2">
      <c r="A20" s="10" t="s">
        <v>673</v>
      </c>
      <c r="B20" s="10"/>
      <c r="C20" s="66" t="s">
        <v>672</v>
      </c>
      <c r="D20" s="8"/>
      <c r="E20" s="4">
        <f t="shared" si="5"/>
        <v>7559.1750099999999</v>
      </c>
      <c r="F20" s="4">
        <f t="shared" si="5"/>
        <v>7559.1750099999999</v>
      </c>
      <c r="G20" s="4">
        <f t="shared" si="5"/>
        <v>415.52</v>
      </c>
      <c r="H20" s="4">
        <f t="shared" si="5"/>
        <v>7974.6950099999995</v>
      </c>
      <c r="I20" s="4">
        <f>I21</f>
        <v>0</v>
      </c>
      <c r="J20" s="4">
        <f t="shared" si="6"/>
        <v>0</v>
      </c>
      <c r="K20" s="4"/>
      <c r="L20" s="4">
        <f t="shared" si="7"/>
        <v>0</v>
      </c>
      <c r="M20" s="4"/>
      <c r="N20" s="4">
        <f>N21</f>
        <v>0</v>
      </c>
      <c r="O20" s="4">
        <f t="shared" si="8"/>
        <v>0</v>
      </c>
      <c r="P20" s="4"/>
      <c r="Q20" s="4">
        <f t="shared" si="9"/>
        <v>0</v>
      </c>
      <c r="R20" s="4"/>
      <c r="S20" s="67"/>
    </row>
    <row r="21" spans="1:19" ht="31.5" outlineLevel="7" x14ac:dyDescent="0.2">
      <c r="A21" s="9" t="s">
        <v>673</v>
      </c>
      <c r="B21" s="9" t="s">
        <v>92</v>
      </c>
      <c r="C21" s="65" t="s">
        <v>591</v>
      </c>
      <c r="D21" s="8"/>
      <c r="E21" s="47">
        <v>7559.1750099999999</v>
      </c>
      <c r="F21" s="47">
        <f>SUM(D21:E21)</f>
        <v>7559.1750099999999</v>
      </c>
      <c r="G21" s="47">
        <v>415.52</v>
      </c>
      <c r="H21" s="47">
        <f>SUM(F21:G21)</f>
        <v>7974.6950099999995</v>
      </c>
      <c r="I21" s="8"/>
      <c r="J21" s="8"/>
      <c r="K21" s="8"/>
      <c r="L21" s="47"/>
      <c r="M21" s="47"/>
      <c r="N21" s="8"/>
      <c r="O21" s="8"/>
      <c r="P21" s="8"/>
      <c r="Q21" s="47"/>
      <c r="R21" s="47"/>
      <c r="S21" s="67"/>
    </row>
    <row r="22" spans="1:19" ht="63" outlineLevel="7" x14ac:dyDescent="0.2">
      <c r="A22" s="10" t="s">
        <v>673</v>
      </c>
      <c r="B22" s="10"/>
      <c r="C22" s="66" t="s">
        <v>704</v>
      </c>
      <c r="D22" s="8"/>
      <c r="E22" s="47"/>
      <c r="F22" s="47"/>
      <c r="G22" s="4">
        <f t="shared" ref="G22:H22" si="10">G23</f>
        <v>32774.084990000003</v>
      </c>
      <c r="H22" s="4">
        <f t="shared" si="10"/>
        <v>32774.084990000003</v>
      </c>
      <c r="I22" s="8"/>
      <c r="J22" s="8"/>
      <c r="K22" s="8"/>
      <c r="L22" s="47"/>
      <c r="M22" s="47"/>
      <c r="N22" s="8"/>
      <c r="O22" s="8"/>
      <c r="P22" s="8"/>
      <c r="Q22" s="47"/>
      <c r="R22" s="47"/>
      <c r="S22" s="67"/>
    </row>
    <row r="23" spans="1:19" ht="31.5" outlineLevel="7" x14ac:dyDescent="0.2">
      <c r="A23" s="9" t="s">
        <v>673</v>
      </c>
      <c r="B23" s="9" t="s">
        <v>92</v>
      </c>
      <c r="C23" s="65" t="s">
        <v>591</v>
      </c>
      <c r="D23" s="8"/>
      <c r="E23" s="47"/>
      <c r="F23" s="47"/>
      <c r="G23" s="47">
        <f>2318.48376+3053.07623+27402.525</f>
        <v>32774.084990000003</v>
      </c>
      <c r="H23" s="47">
        <f>SUM(F23:G23)</f>
        <v>32774.084990000003</v>
      </c>
      <c r="I23" s="8"/>
      <c r="J23" s="8"/>
      <c r="K23" s="8"/>
      <c r="L23" s="47"/>
      <c r="M23" s="47"/>
      <c r="N23" s="8"/>
      <c r="O23" s="8"/>
      <c r="P23" s="8"/>
      <c r="Q23" s="47"/>
      <c r="R23" s="47"/>
      <c r="S23" s="67"/>
    </row>
    <row r="24" spans="1:19" ht="31.5" outlineLevel="7" x14ac:dyDescent="0.2">
      <c r="A24" s="10" t="s">
        <v>720</v>
      </c>
      <c r="B24" s="10" t="s">
        <v>699</v>
      </c>
      <c r="C24" s="66" t="s">
        <v>721</v>
      </c>
      <c r="D24" s="8"/>
      <c r="E24" s="47"/>
      <c r="F24" s="47"/>
      <c r="G24" s="4">
        <f>G25</f>
        <v>580</v>
      </c>
      <c r="H24" s="4">
        <f t="shared" ref="H24" si="11">H25</f>
        <v>580</v>
      </c>
      <c r="I24" s="8"/>
      <c r="J24" s="8"/>
      <c r="K24" s="8"/>
      <c r="L24" s="47"/>
      <c r="M24" s="47"/>
      <c r="N24" s="8"/>
      <c r="O24" s="8"/>
      <c r="P24" s="8"/>
      <c r="Q24" s="47"/>
      <c r="R24" s="47"/>
      <c r="S24" s="67"/>
    </row>
    <row r="25" spans="1:19" ht="31.5" outlineLevel="7" x14ac:dyDescent="0.2">
      <c r="A25" s="9" t="s">
        <v>720</v>
      </c>
      <c r="B25" s="9" t="s">
        <v>92</v>
      </c>
      <c r="C25" s="65" t="s">
        <v>591</v>
      </c>
      <c r="D25" s="8"/>
      <c r="E25" s="47"/>
      <c r="F25" s="47"/>
      <c r="G25" s="8">
        <v>580</v>
      </c>
      <c r="H25" s="8">
        <f>SUM(F25:G25)</f>
        <v>580</v>
      </c>
      <c r="I25" s="8"/>
      <c r="J25" s="8"/>
      <c r="K25" s="8"/>
      <c r="L25" s="47"/>
      <c r="M25" s="47"/>
      <c r="N25" s="8"/>
      <c r="O25" s="8"/>
      <c r="P25" s="8"/>
      <c r="Q25" s="47"/>
      <c r="R25" s="47"/>
      <c r="S25" s="67"/>
    </row>
    <row r="26" spans="1:19" ht="94.5" outlineLevel="7" x14ac:dyDescent="0.2">
      <c r="A26" s="10" t="s">
        <v>722</v>
      </c>
      <c r="B26" s="10"/>
      <c r="C26" s="104" t="s">
        <v>847</v>
      </c>
      <c r="D26" s="8"/>
      <c r="E26" s="47"/>
      <c r="F26" s="47"/>
      <c r="G26" s="111">
        <f>G27</f>
        <v>97615.593479999996</v>
      </c>
      <c r="H26" s="111">
        <f>H27</f>
        <v>97615.593479999996</v>
      </c>
      <c r="I26" s="8"/>
      <c r="J26" s="8"/>
      <c r="K26" s="8"/>
      <c r="L26" s="47"/>
      <c r="M26" s="47"/>
      <c r="N26" s="8"/>
      <c r="O26" s="8"/>
      <c r="P26" s="8"/>
      <c r="Q26" s="47"/>
      <c r="R26" s="47"/>
      <c r="S26" s="67"/>
    </row>
    <row r="27" spans="1:19" ht="31.5" outlineLevel="7" x14ac:dyDescent="0.2">
      <c r="A27" s="9" t="s">
        <v>722</v>
      </c>
      <c r="B27" s="9" t="s">
        <v>723</v>
      </c>
      <c r="C27" s="65" t="s">
        <v>144</v>
      </c>
      <c r="D27" s="8"/>
      <c r="E27" s="47"/>
      <c r="F27" s="47"/>
      <c r="G27" s="47">
        <f>G29</f>
        <v>97615.593479999996</v>
      </c>
      <c r="H27" s="47">
        <f>H29</f>
        <v>97615.593479999996</v>
      </c>
      <c r="I27" s="8"/>
      <c r="J27" s="8"/>
      <c r="K27" s="8"/>
      <c r="L27" s="47"/>
      <c r="M27" s="47"/>
      <c r="N27" s="8"/>
      <c r="O27" s="8"/>
      <c r="P27" s="8"/>
      <c r="Q27" s="47"/>
      <c r="R27" s="47"/>
      <c r="S27" s="67"/>
    </row>
    <row r="28" spans="1:19" ht="15.75" outlineLevel="7" x14ac:dyDescent="0.2">
      <c r="A28" s="9"/>
      <c r="B28" s="9"/>
      <c r="C28" s="65" t="s">
        <v>645</v>
      </c>
      <c r="D28" s="8"/>
      <c r="E28" s="47"/>
      <c r="F28" s="47"/>
      <c r="G28" s="8"/>
      <c r="H28" s="8"/>
      <c r="I28" s="8"/>
      <c r="J28" s="8"/>
      <c r="K28" s="8"/>
      <c r="L28" s="47"/>
      <c r="M28" s="47"/>
      <c r="N28" s="8"/>
      <c r="O28" s="8"/>
      <c r="P28" s="8"/>
      <c r="Q28" s="47"/>
      <c r="R28" s="47"/>
      <c r="S28" s="67"/>
    </row>
    <row r="29" spans="1:19" ht="15.75" outlineLevel="7" x14ac:dyDescent="0.2">
      <c r="A29" s="9"/>
      <c r="B29" s="9"/>
      <c r="C29" s="65" t="s">
        <v>724</v>
      </c>
      <c r="D29" s="8"/>
      <c r="E29" s="47"/>
      <c r="F29" s="47"/>
      <c r="G29" s="47">
        <v>97615.593479999996</v>
      </c>
      <c r="H29" s="47">
        <f>SUM(F29:G29)</f>
        <v>97615.593479999996</v>
      </c>
      <c r="I29" s="8"/>
      <c r="J29" s="8"/>
      <c r="K29" s="8"/>
      <c r="L29" s="47"/>
      <c r="M29" s="47"/>
      <c r="N29" s="8"/>
      <c r="O29" s="8"/>
      <c r="P29" s="8"/>
      <c r="Q29" s="47"/>
      <c r="R29" s="47"/>
      <c r="S29" s="67"/>
    </row>
    <row r="30" spans="1:19" ht="47.25" hidden="1" outlineLevel="7" x14ac:dyDescent="0.2">
      <c r="A30" s="5" t="s">
        <v>674</v>
      </c>
      <c r="B30" s="5"/>
      <c r="C30" s="21" t="s">
        <v>671</v>
      </c>
      <c r="D30" s="4"/>
      <c r="E30" s="4">
        <f t="shared" ref="E30:H30" si="12">E31</f>
        <v>3250</v>
      </c>
      <c r="F30" s="4">
        <f t="shared" si="12"/>
        <v>3250</v>
      </c>
      <c r="G30" s="4">
        <f t="shared" si="12"/>
        <v>0</v>
      </c>
      <c r="H30" s="4">
        <f t="shared" si="12"/>
        <v>3250</v>
      </c>
      <c r="I30" s="8"/>
      <c r="J30" s="8"/>
      <c r="K30" s="8"/>
      <c r="L30" s="4">
        <f t="shared" ref="L30:M30" si="13">L31</f>
        <v>0</v>
      </c>
      <c r="M30" s="4">
        <f t="shared" si="13"/>
        <v>0</v>
      </c>
      <c r="N30" s="8"/>
      <c r="O30" s="8"/>
      <c r="P30" s="8"/>
      <c r="Q30" s="4">
        <f t="shared" ref="Q30:R30" si="14">Q31</f>
        <v>0</v>
      </c>
      <c r="R30" s="4">
        <f t="shared" si="14"/>
        <v>0</v>
      </c>
      <c r="S30" s="67"/>
    </row>
    <row r="31" spans="1:19" ht="31.5" hidden="1" outlineLevel="7" x14ac:dyDescent="0.2">
      <c r="A31" s="11" t="s">
        <v>674</v>
      </c>
      <c r="B31" s="11" t="s">
        <v>92</v>
      </c>
      <c r="C31" s="16" t="s">
        <v>93</v>
      </c>
      <c r="D31" s="4"/>
      <c r="E31" s="8">
        <v>3250</v>
      </c>
      <c r="F31" s="8">
        <f t="shared" ref="F31" si="15">SUM(D31:E31)</f>
        <v>3250</v>
      </c>
      <c r="G31" s="8"/>
      <c r="H31" s="8">
        <f t="shared" ref="H31:H33" si="16">SUM(F31:G31)</f>
        <v>3250</v>
      </c>
      <c r="I31" s="8"/>
      <c r="J31" s="8"/>
      <c r="K31" s="8"/>
      <c r="L31" s="8"/>
      <c r="M31" s="8">
        <f t="shared" ref="M31" si="17">SUM(K31:L31)</f>
        <v>0</v>
      </c>
      <c r="N31" s="8"/>
      <c r="O31" s="8"/>
      <c r="P31" s="8"/>
      <c r="Q31" s="8"/>
      <c r="R31" s="8">
        <f t="shared" ref="R31" si="18">SUM(P31:Q31)</f>
        <v>0</v>
      </c>
      <c r="S31" s="67"/>
    </row>
    <row r="32" spans="1:19" ht="47.25" outlineLevel="7" x14ac:dyDescent="0.2">
      <c r="A32" s="5" t="s">
        <v>674</v>
      </c>
      <c r="B32" s="5"/>
      <c r="C32" s="21" t="s">
        <v>732</v>
      </c>
      <c r="D32" s="4"/>
      <c r="E32" s="8"/>
      <c r="F32" s="8"/>
      <c r="G32" s="4">
        <f t="shared" ref="G32:H32" si="19">G33</f>
        <v>250</v>
      </c>
      <c r="H32" s="4">
        <f t="shared" si="19"/>
        <v>250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67"/>
    </row>
    <row r="33" spans="1:19" ht="31.5" outlineLevel="7" x14ac:dyDescent="0.2">
      <c r="A33" s="11" t="s">
        <v>674</v>
      </c>
      <c r="B33" s="11" t="s">
        <v>92</v>
      </c>
      <c r="C33" s="16" t="s">
        <v>93</v>
      </c>
      <c r="D33" s="4"/>
      <c r="E33" s="8"/>
      <c r="F33" s="8"/>
      <c r="G33" s="8">
        <v>250</v>
      </c>
      <c r="H33" s="8">
        <f t="shared" si="16"/>
        <v>250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67"/>
    </row>
    <row r="34" spans="1:19" ht="47.25" outlineLevel="7" x14ac:dyDescent="0.2">
      <c r="A34" s="5" t="s">
        <v>674</v>
      </c>
      <c r="B34" s="5"/>
      <c r="C34" s="21" t="s">
        <v>707</v>
      </c>
      <c r="D34" s="4"/>
      <c r="E34" s="8"/>
      <c r="F34" s="8"/>
      <c r="G34" s="4">
        <f t="shared" ref="G34:H34" si="20">G35</f>
        <v>10500</v>
      </c>
      <c r="H34" s="4">
        <f t="shared" si="20"/>
        <v>10500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67"/>
    </row>
    <row r="35" spans="1:19" ht="31.5" outlineLevel="7" x14ac:dyDescent="0.2">
      <c r="A35" s="11" t="s">
        <v>674</v>
      </c>
      <c r="B35" s="11" t="s">
        <v>92</v>
      </c>
      <c r="C35" s="16" t="s">
        <v>93</v>
      </c>
      <c r="D35" s="4"/>
      <c r="E35" s="8"/>
      <c r="F35" s="8"/>
      <c r="G35" s="8">
        <v>10500</v>
      </c>
      <c r="H35" s="8">
        <f>SUM(F35:G35)</f>
        <v>10500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67"/>
    </row>
    <row r="36" spans="1:19" ht="63" outlineLevel="7" x14ac:dyDescent="0.2">
      <c r="A36" s="5" t="s">
        <v>705</v>
      </c>
      <c r="B36" s="5"/>
      <c r="C36" s="21" t="s">
        <v>706</v>
      </c>
      <c r="D36" s="4"/>
      <c r="E36" s="8"/>
      <c r="F36" s="8"/>
      <c r="G36" s="4">
        <f t="shared" ref="G36" si="21">G37</f>
        <v>3500</v>
      </c>
      <c r="H36" s="4">
        <f>H37</f>
        <v>3500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67"/>
    </row>
    <row r="37" spans="1:19" ht="31.5" outlineLevel="7" x14ac:dyDescent="0.2">
      <c r="A37" s="11" t="s">
        <v>705</v>
      </c>
      <c r="B37" s="11" t="s">
        <v>92</v>
      </c>
      <c r="C37" s="16" t="s">
        <v>93</v>
      </c>
      <c r="D37" s="4"/>
      <c r="E37" s="8"/>
      <c r="F37" s="8"/>
      <c r="G37" s="8">
        <v>3500</v>
      </c>
      <c r="H37" s="8">
        <f>SUM(F37:G37)</f>
        <v>3500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67"/>
    </row>
    <row r="38" spans="1:19" s="92" customFormat="1" ht="47.25" hidden="1" outlineLevel="5" x14ac:dyDescent="0.25">
      <c r="A38" s="5" t="s">
        <v>387</v>
      </c>
      <c r="B38" s="5"/>
      <c r="C38" s="60" t="s">
        <v>388</v>
      </c>
      <c r="D38" s="4">
        <f>D39</f>
        <v>4372.8</v>
      </c>
      <c r="E38" s="4">
        <f t="shared" ref="E38:G38" si="22">E39</f>
        <v>0</v>
      </c>
      <c r="F38" s="4">
        <f t="shared" si="22"/>
        <v>4372.8</v>
      </c>
      <c r="G38" s="4">
        <f t="shared" si="22"/>
        <v>0</v>
      </c>
      <c r="H38" s="4">
        <f>H39</f>
        <v>4372.8</v>
      </c>
      <c r="I38" s="4">
        <f>I39</f>
        <v>0</v>
      </c>
      <c r="J38" s="4">
        <f t="shared" ref="J38" si="23">J39</f>
        <v>0</v>
      </c>
      <c r="K38" s="4"/>
      <c r="L38" s="4">
        <f t="shared" ref="L38:M38" si="24">L39</f>
        <v>0</v>
      </c>
      <c r="M38" s="4">
        <f t="shared" si="24"/>
        <v>0</v>
      </c>
      <c r="N38" s="4">
        <f>N39</f>
        <v>0</v>
      </c>
      <c r="O38" s="4">
        <f t="shared" ref="O38" si="25">O39</f>
        <v>0</v>
      </c>
      <c r="P38" s="4"/>
      <c r="Q38" s="4">
        <f t="shared" ref="Q38:R38" si="26">Q39</f>
        <v>0</v>
      </c>
      <c r="R38" s="4">
        <f t="shared" si="26"/>
        <v>0</v>
      </c>
      <c r="S38" s="67"/>
    </row>
    <row r="39" spans="1:19" s="92" customFormat="1" ht="31.5" hidden="1" outlineLevel="7" x14ac:dyDescent="0.25">
      <c r="A39" s="11" t="s">
        <v>387</v>
      </c>
      <c r="B39" s="11" t="s">
        <v>92</v>
      </c>
      <c r="C39" s="59" t="s">
        <v>93</v>
      </c>
      <c r="D39" s="8">
        <v>4372.8</v>
      </c>
      <c r="E39" s="8"/>
      <c r="F39" s="8">
        <f>SUM(D39:E39)</f>
        <v>4372.8</v>
      </c>
      <c r="G39" s="8"/>
      <c r="H39" s="8">
        <f>SUM(F39:G39)</f>
        <v>4372.8</v>
      </c>
      <c r="I39" s="8"/>
      <c r="J39" s="8"/>
      <c r="K39" s="8"/>
      <c r="L39" s="8"/>
      <c r="M39" s="8">
        <f>SUM(K39:L39)</f>
        <v>0</v>
      </c>
      <c r="N39" s="8"/>
      <c r="O39" s="8"/>
      <c r="P39" s="8"/>
      <c r="Q39" s="8"/>
      <c r="R39" s="8">
        <f>SUM(P39:Q39)</f>
        <v>0</v>
      </c>
      <c r="S39" s="67"/>
    </row>
    <row r="40" spans="1:19" s="92" customFormat="1" ht="63" hidden="1" outlineLevel="5" x14ac:dyDescent="0.25">
      <c r="A40" s="5" t="s">
        <v>389</v>
      </c>
      <c r="B40" s="5"/>
      <c r="C40" s="60" t="s">
        <v>390</v>
      </c>
      <c r="D40" s="4">
        <f>D41</f>
        <v>2450</v>
      </c>
      <c r="E40" s="4">
        <f t="shared" ref="E40:H40" si="27">E41</f>
        <v>0</v>
      </c>
      <c r="F40" s="4">
        <f t="shared" si="27"/>
        <v>2450</v>
      </c>
      <c r="G40" s="4">
        <f t="shared" si="27"/>
        <v>0</v>
      </c>
      <c r="H40" s="4">
        <f t="shared" si="27"/>
        <v>2450</v>
      </c>
      <c r="I40" s="4">
        <f>I41</f>
        <v>1400</v>
      </c>
      <c r="J40" s="4">
        <f t="shared" ref="J40:M40" si="28">J41</f>
        <v>0</v>
      </c>
      <c r="K40" s="4">
        <f t="shared" si="28"/>
        <v>1400</v>
      </c>
      <c r="L40" s="4">
        <f t="shared" si="28"/>
        <v>0</v>
      </c>
      <c r="M40" s="4">
        <f t="shared" si="28"/>
        <v>1400</v>
      </c>
      <c r="N40" s="4">
        <f>N41</f>
        <v>1050</v>
      </c>
      <c r="O40" s="4">
        <f t="shared" ref="O40:R40" si="29">O41</f>
        <v>0</v>
      </c>
      <c r="P40" s="4">
        <f t="shared" si="29"/>
        <v>1050</v>
      </c>
      <c r="Q40" s="4">
        <f t="shared" si="29"/>
        <v>0</v>
      </c>
      <c r="R40" s="4">
        <f t="shared" si="29"/>
        <v>1050</v>
      </c>
      <c r="S40" s="67"/>
    </row>
    <row r="41" spans="1:19" s="92" customFormat="1" ht="31.5" hidden="1" outlineLevel="7" x14ac:dyDescent="0.25">
      <c r="A41" s="11" t="s">
        <v>389</v>
      </c>
      <c r="B41" s="11" t="s">
        <v>92</v>
      </c>
      <c r="C41" s="59" t="s">
        <v>93</v>
      </c>
      <c r="D41" s="8">
        <v>2450</v>
      </c>
      <c r="E41" s="8"/>
      <c r="F41" s="8">
        <f>SUM(D41:E41)</f>
        <v>2450</v>
      </c>
      <c r="G41" s="8"/>
      <c r="H41" s="8">
        <f>SUM(F41:G41)</f>
        <v>2450</v>
      </c>
      <c r="I41" s="8">
        <v>1400</v>
      </c>
      <c r="J41" s="8"/>
      <c r="K41" s="8">
        <f>SUM(I41:J41)</f>
        <v>1400</v>
      </c>
      <c r="L41" s="8"/>
      <c r="M41" s="8">
        <f>SUM(K41:L41)</f>
        <v>1400</v>
      </c>
      <c r="N41" s="8">
        <v>1050</v>
      </c>
      <c r="O41" s="8"/>
      <c r="P41" s="8">
        <f>SUM(N41:O41)</f>
        <v>1050</v>
      </c>
      <c r="Q41" s="8"/>
      <c r="R41" s="8">
        <f>SUM(P41:Q41)</f>
        <v>1050</v>
      </c>
      <c r="S41" s="67"/>
    </row>
    <row r="42" spans="1:19" ht="47.25" hidden="1" outlineLevel="4" x14ac:dyDescent="0.25">
      <c r="A42" s="5" t="s">
        <v>405</v>
      </c>
      <c r="B42" s="5"/>
      <c r="C42" s="60" t="s">
        <v>406</v>
      </c>
      <c r="D42" s="4">
        <f>D43+D47+D50</f>
        <v>604.70000000000005</v>
      </c>
      <c r="E42" s="4">
        <f t="shared" ref="E42:R42" si="30">E43+E47+E50</f>
        <v>0</v>
      </c>
      <c r="F42" s="4">
        <f t="shared" si="30"/>
        <v>604.70000000000005</v>
      </c>
      <c r="G42" s="4">
        <f t="shared" si="30"/>
        <v>0</v>
      </c>
      <c r="H42" s="4">
        <f t="shared" si="30"/>
        <v>604.70000000000005</v>
      </c>
      <c r="I42" s="4">
        <f t="shared" si="30"/>
        <v>604.70000000000005</v>
      </c>
      <c r="J42" s="4">
        <f t="shared" si="30"/>
        <v>0</v>
      </c>
      <c r="K42" s="4">
        <f t="shared" si="30"/>
        <v>604.70000000000005</v>
      </c>
      <c r="L42" s="4">
        <f t="shared" si="30"/>
        <v>0</v>
      </c>
      <c r="M42" s="4">
        <f t="shared" si="30"/>
        <v>604.70000000000005</v>
      </c>
      <c r="N42" s="4">
        <f t="shared" si="30"/>
        <v>604.70000000000005</v>
      </c>
      <c r="O42" s="4">
        <f t="shared" si="30"/>
        <v>0</v>
      </c>
      <c r="P42" s="4">
        <f t="shared" si="30"/>
        <v>604.70000000000005</v>
      </c>
      <c r="Q42" s="4">
        <f t="shared" si="30"/>
        <v>0</v>
      </c>
      <c r="R42" s="4">
        <f t="shared" si="30"/>
        <v>604.70000000000005</v>
      </c>
      <c r="S42" s="67"/>
    </row>
    <row r="43" spans="1:19" ht="15.75" hidden="1" outlineLevel="5" x14ac:dyDescent="0.25">
      <c r="A43" s="5" t="s">
        <v>424</v>
      </c>
      <c r="B43" s="5"/>
      <c r="C43" s="60" t="s">
        <v>425</v>
      </c>
      <c r="D43" s="4">
        <f>D44+D45+D46</f>
        <v>407.4</v>
      </c>
      <c r="E43" s="4">
        <f t="shared" ref="E43:H43" si="31">E44+E45+E46</f>
        <v>0</v>
      </c>
      <c r="F43" s="4">
        <f t="shared" si="31"/>
        <v>407.4</v>
      </c>
      <c r="G43" s="4">
        <f t="shared" si="31"/>
        <v>0</v>
      </c>
      <c r="H43" s="4">
        <f t="shared" si="31"/>
        <v>407.4</v>
      </c>
      <c r="I43" s="4">
        <f>I44+I45+I46</f>
        <v>407.4</v>
      </c>
      <c r="J43" s="4">
        <f t="shared" ref="J43:M43" si="32">J44+J45+J46</f>
        <v>0</v>
      </c>
      <c r="K43" s="4">
        <f t="shared" si="32"/>
        <v>407.4</v>
      </c>
      <c r="L43" s="4">
        <f t="shared" si="32"/>
        <v>0</v>
      </c>
      <c r="M43" s="4">
        <f t="shared" si="32"/>
        <v>407.4</v>
      </c>
      <c r="N43" s="4">
        <f>N44+N45+N46</f>
        <v>407.4</v>
      </c>
      <c r="O43" s="4">
        <f t="shared" ref="O43:R43" si="33">O44+O45+O46</f>
        <v>0</v>
      </c>
      <c r="P43" s="4">
        <f t="shared" si="33"/>
        <v>407.4</v>
      </c>
      <c r="Q43" s="4">
        <f t="shared" si="33"/>
        <v>0</v>
      </c>
      <c r="R43" s="4">
        <f t="shared" si="33"/>
        <v>407.4</v>
      </c>
      <c r="S43" s="67"/>
    </row>
    <row r="44" spans="1:19" ht="31.5" hidden="1" outlineLevel="7" x14ac:dyDescent="0.25">
      <c r="A44" s="11" t="s">
        <v>424</v>
      </c>
      <c r="B44" s="11" t="s">
        <v>11</v>
      </c>
      <c r="C44" s="59" t="s">
        <v>12</v>
      </c>
      <c r="D44" s="8">
        <v>69</v>
      </c>
      <c r="E44" s="8"/>
      <c r="F44" s="8">
        <f t="shared" ref="F44:F46" si="34">SUM(D44:E44)</f>
        <v>69</v>
      </c>
      <c r="G44" s="8"/>
      <c r="H44" s="8">
        <f t="shared" ref="H44:H46" si="35">SUM(F44:G44)</f>
        <v>69</v>
      </c>
      <c r="I44" s="8">
        <v>69</v>
      </c>
      <c r="J44" s="8"/>
      <c r="K44" s="8">
        <f t="shared" ref="K44:K46" si="36">SUM(I44:J44)</f>
        <v>69</v>
      </c>
      <c r="L44" s="8"/>
      <c r="M44" s="8">
        <f t="shared" ref="M44:M46" si="37">SUM(K44:L44)</f>
        <v>69</v>
      </c>
      <c r="N44" s="8">
        <v>69</v>
      </c>
      <c r="O44" s="8"/>
      <c r="P44" s="8">
        <f t="shared" ref="P44:P46" si="38">SUM(N44:O44)</f>
        <v>69</v>
      </c>
      <c r="Q44" s="8"/>
      <c r="R44" s="8">
        <f t="shared" ref="R44:R46" si="39">SUM(P44:Q44)</f>
        <v>69</v>
      </c>
      <c r="S44" s="67"/>
    </row>
    <row r="45" spans="1:19" ht="15.75" hidden="1" outlineLevel="7" x14ac:dyDescent="0.25">
      <c r="A45" s="11" t="s">
        <v>424</v>
      </c>
      <c r="B45" s="11" t="s">
        <v>33</v>
      </c>
      <c r="C45" s="59" t="s">
        <v>34</v>
      </c>
      <c r="D45" s="8">
        <v>38.4</v>
      </c>
      <c r="E45" s="8"/>
      <c r="F45" s="8">
        <f t="shared" si="34"/>
        <v>38.4</v>
      </c>
      <c r="G45" s="8"/>
      <c r="H45" s="8">
        <f t="shared" si="35"/>
        <v>38.4</v>
      </c>
      <c r="I45" s="8">
        <v>38.4</v>
      </c>
      <c r="J45" s="8"/>
      <c r="K45" s="8">
        <f t="shared" si="36"/>
        <v>38.4</v>
      </c>
      <c r="L45" s="8"/>
      <c r="M45" s="8">
        <f t="shared" si="37"/>
        <v>38.4</v>
      </c>
      <c r="N45" s="8">
        <v>38.4</v>
      </c>
      <c r="O45" s="8"/>
      <c r="P45" s="8">
        <f t="shared" si="38"/>
        <v>38.4</v>
      </c>
      <c r="Q45" s="8"/>
      <c r="R45" s="8">
        <f t="shared" si="39"/>
        <v>38.4</v>
      </c>
      <c r="S45" s="67"/>
    </row>
    <row r="46" spans="1:19" ht="31.5" hidden="1" outlineLevel="7" x14ac:dyDescent="0.25">
      <c r="A46" s="11" t="s">
        <v>424</v>
      </c>
      <c r="B46" s="11" t="s">
        <v>92</v>
      </c>
      <c r="C46" s="59" t="s">
        <v>93</v>
      </c>
      <c r="D46" s="8">
        <v>300</v>
      </c>
      <c r="E46" s="8"/>
      <c r="F46" s="8">
        <f t="shared" si="34"/>
        <v>300</v>
      </c>
      <c r="G46" s="8"/>
      <c r="H46" s="8">
        <f t="shared" si="35"/>
        <v>300</v>
      </c>
      <c r="I46" s="8">
        <v>300</v>
      </c>
      <c r="J46" s="8"/>
      <c r="K46" s="8">
        <f t="shared" si="36"/>
        <v>300</v>
      </c>
      <c r="L46" s="8"/>
      <c r="M46" s="8">
        <f t="shared" si="37"/>
        <v>300</v>
      </c>
      <c r="N46" s="8">
        <v>300</v>
      </c>
      <c r="O46" s="8"/>
      <c r="P46" s="8">
        <f t="shared" si="38"/>
        <v>300</v>
      </c>
      <c r="Q46" s="8"/>
      <c r="R46" s="8">
        <f t="shared" si="39"/>
        <v>300</v>
      </c>
      <c r="S46" s="67"/>
    </row>
    <row r="47" spans="1:19" ht="31.5" hidden="1" outlineLevel="5" x14ac:dyDescent="0.25">
      <c r="A47" s="5" t="s">
        <v>426</v>
      </c>
      <c r="B47" s="5"/>
      <c r="C47" s="60" t="s">
        <v>427</v>
      </c>
      <c r="D47" s="4">
        <f>D49+D48</f>
        <v>97.3</v>
      </c>
      <c r="E47" s="4">
        <f t="shared" ref="E47:H47" si="40">E49+E48</f>
        <v>0</v>
      </c>
      <c r="F47" s="4">
        <f t="shared" si="40"/>
        <v>97.3</v>
      </c>
      <c r="G47" s="4">
        <f t="shared" si="40"/>
        <v>0</v>
      </c>
      <c r="H47" s="4">
        <f t="shared" si="40"/>
        <v>97.3</v>
      </c>
      <c r="I47" s="4">
        <f>I49+I48</f>
        <v>97.3</v>
      </c>
      <c r="J47" s="4">
        <f t="shared" ref="J47:M47" si="41">J49+J48</f>
        <v>0</v>
      </c>
      <c r="K47" s="4">
        <f t="shared" si="41"/>
        <v>97.3</v>
      </c>
      <c r="L47" s="4">
        <f t="shared" si="41"/>
        <v>0</v>
      </c>
      <c r="M47" s="4">
        <f t="shared" si="41"/>
        <v>97.3</v>
      </c>
      <c r="N47" s="4">
        <f>N49+N48</f>
        <v>97.3</v>
      </c>
      <c r="O47" s="4">
        <f t="shared" ref="O47:R47" si="42">O49+O48</f>
        <v>0</v>
      </c>
      <c r="P47" s="4">
        <f t="shared" si="42"/>
        <v>97.3</v>
      </c>
      <c r="Q47" s="4">
        <f t="shared" si="42"/>
        <v>0</v>
      </c>
      <c r="R47" s="4">
        <f t="shared" si="42"/>
        <v>97.3</v>
      </c>
      <c r="S47" s="67"/>
    </row>
    <row r="48" spans="1:19" ht="31.5" hidden="1" outlineLevel="5" x14ac:dyDescent="0.25">
      <c r="A48" s="11" t="s">
        <v>426</v>
      </c>
      <c r="B48" s="11" t="s">
        <v>11</v>
      </c>
      <c r="C48" s="59" t="s">
        <v>12</v>
      </c>
      <c r="D48" s="8">
        <v>20.8</v>
      </c>
      <c r="E48" s="8">
        <v>-20.8</v>
      </c>
      <c r="F48" s="8">
        <f t="shared" ref="F48:F49" si="43">SUM(D48:E48)</f>
        <v>0</v>
      </c>
      <c r="G48" s="8"/>
      <c r="H48" s="8">
        <f t="shared" ref="H48:H49" si="44">SUM(F48:G48)</f>
        <v>0</v>
      </c>
      <c r="I48" s="8">
        <v>20.8</v>
      </c>
      <c r="J48" s="8">
        <v>-20.8</v>
      </c>
      <c r="K48" s="8">
        <f t="shared" ref="K48:K49" si="45">SUM(I48:J48)</f>
        <v>0</v>
      </c>
      <c r="L48" s="8"/>
      <c r="M48" s="8">
        <f t="shared" ref="M48:M49" si="46">SUM(K48:L48)</f>
        <v>0</v>
      </c>
      <c r="N48" s="8">
        <v>20.8</v>
      </c>
      <c r="O48" s="8">
        <v>-20.8</v>
      </c>
      <c r="P48" s="8">
        <f t="shared" ref="P48:P49" si="47">SUM(N48:O48)</f>
        <v>0</v>
      </c>
      <c r="Q48" s="8"/>
      <c r="R48" s="8">
        <f t="shared" ref="R48:R49" si="48">SUM(P48:Q48)</f>
        <v>0</v>
      </c>
      <c r="S48" s="67"/>
    </row>
    <row r="49" spans="1:19" ht="31.5" hidden="1" outlineLevel="7" x14ac:dyDescent="0.25">
      <c r="A49" s="11" t="s">
        <v>426</v>
      </c>
      <c r="B49" s="11" t="s">
        <v>92</v>
      </c>
      <c r="C49" s="59" t="s">
        <v>93</v>
      </c>
      <c r="D49" s="8">
        <v>76.5</v>
      </c>
      <c r="E49" s="8">
        <v>20.8</v>
      </c>
      <c r="F49" s="8">
        <f t="shared" si="43"/>
        <v>97.3</v>
      </c>
      <c r="G49" s="8"/>
      <c r="H49" s="8">
        <f t="shared" si="44"/>
        <v>97.3</v>
      </c>
      <c r="I49" s="8">
        <v>76.5</v>
      </c>
      <c r="J49" s="8">
        <v>20.8</v>
      </c>
      <c r="K49" s="8">
        <f t="shared" si="45"/>
        <v>97.3</v>
      </c>
      <c r="L49" s="8"/>
      <c r="M49" s="8">
        <f t="shared" si="46"/>
        <v>97.3</v>
      </c>
      <c r="N49" s="8">
        <v>76.5</v>
      </c>
      <c r="O49" s="8">
        <v>20.8</v>
      </c>
      <c r="P49" s="8">
        <f t="shared" si="47"/>
        <v>97.3</v>
      </c>
      <c r="Q49" s="8"/>
      <c r="R49" s="8">
        <f t="shared" si="48"/>
        <v>97.3</v>
      </c>
      <c r="S49" s="67"/>
    </row>
    <row r="50" spans="1:19" ht="15.75" hidden="1" outlineLevel="5" x14ac:dyDescent="0.25">
      <c r="A50" s="5" t="s">
        <v>428</v>
      </c>
      <c r="B50" s="5"/>
      <c r="C50" s="60" t="s">
        <v>429</v>
      </c>
      <c r="D50" s="4">
        <f>D51+D52</f>
        <v>100</v>
      </c>
      <c r="E50" s="4">
        <f t="shared" ref="E50:H50" si="49">E51+E52</f>
        <v>0</v>
      </c>
      <c r="F50" s="4">
        <f t="shared" si="49"/>
        <v>100</v>
      </c>
      <c r="G50" s="4">
        <f t="shared" si="49"/>
        <v>0</v>
      </c>
      <c r="H50" s="4">
        <f t="shared" si="49"/>
        <v>100</v>
      </c>
      <c r="I50" s="4">
        <f>I51+I52</f>
        <v>100</v>
      </c>
      <c r="J50" s="4">
        <f t="shared" ref="J50:M50" si="50">J51+J52</f>
        <v>0</v>
      </c>
      <c r="K50" s="4">
        <f t="shared" si="50"/>
        <v>100</v>
      </c>
      <c r="L50" s="4">
        <f t="shared" si="50"/>
        <v>0</v>
      </c>
      <c r="M50" s="4">
        <f t="shared" si="50"/>
        <v>100</v>
      </c>
      <c r="N50" s="4">
        <f>N51+N52</f>
        <v>100</v>
      </c>
      <c r="O50" s="4">
        <f t="shared" ref="O50:R50" si="51">O51+O52</f>
        <v>0</v>
      </c>
      <c r="P50" s="4">
        <f t="shared" si="51"/>
        <v>100</v>
      </c>
      <c r="Q50" s="4">
        <f t="shared" si="51"/>
        <v>0</v>
      </c>
      <c r="R50" s="4">
        <f t="shared" si="51"/>
        <v>100</v>
      </c>
      <c r="S50" s="67"/>
    </row>
    <row r="51" spans="1:19" ht="31.5" hidden="1" outlineLevel="7" x14ac:dyDescent="0.25">
      <c r="A51" s="11" t="s">
        <v>428</v>
      </c>
      <c r="B51" s="11" t="s">
        <v>11</v>
      </c>
      <c r="C51" s="59" t="s">
        <v>12</v>
      </c>
      <c r="D51" s="8">
        <v>25</v>
      </c>
      <c r="E51" s="8"/>
      <c r="F51" s="8">
        <f t="shared" ref="F51:F52" si="52">SUM(D51:E51)</f>
        <v>25</v>
      </c>
      <c r="G51" s="8"/>
      <c r="H51" s="8">
        <f t="shared" ref="H51:H52" si="53">SUM(F51:G51)</f>
        <v>25</v>
      </c>
      <c r="I51" s="8">
        <v>25</v>
      </c>
      <c r="J51" s="8"/>
      <c r="K51" s="8">
        <f t="shared" ref="K51:K52" si="54">SUM(I51:J51)</f>
        <v>25</v>
      </c>
      <c r="L51" s="8"/>
      <c r="M51" s="8">
        <f t="shared" ref="M51:M52" si="55">SUM(K51:L51)</f>
        <v>25</v>
      </c>
      <c r="N51" s="8">
        <v>25</v>
      </c>
      <c r="O51" s="8"/>
      <c r="P51" s="8">
        <f t="shared" ref="P51:P52" si="56">SUM(N51:O51)</f>
        <v>25</v>
      </c>
      <c r="Q51" s="8"/>
      <c r="R51" s="8">
        <f t="shared" ref="R51:R52" si="57">SUM(P51:Q51)</f>
        <v>25</v>
      </c>
      <c r="S51" s="67"/>
    </row>
    <row r="52" spans="1:19" ht="15.75" hidden="1" outlineLevel="7" x14ac:dyDescent="0.25">
      <c r="A52" s="11" t="s">
        <v>428</v>
      </c>
      <c r="B52" s="11" t="s">
        <v>33</v>
      </c>
      <c r="C52" s="59" t="s">
        <v>34</v>
      </c>
      <c r="D52" s="8">
        <v>75</v>
      </c>
      <c r="E52" s="8"/>
      <c r="F52" s="8">
        <f t="shared" si="52"/>
        <v>75</v>
      </c>
      <c r="G52" s="8"/>
      <c r="H52" s="8">
        <f t="shared" si="53"/>
        <v>75</v>
      </c>
      <c r="I52" s="8">
        <v>75</v>
      </c>
      <c r="J52" s="8"/>
      <c r="K52" s="8">
        <f t="shared" si="54"/>
        <v>75</v>
      </c>
      <c r="L52" s="8"/>
      <c r="M52" s="8">
        <f t="shared" si="55"/>
        <v>75</v>
      </c>
      <c r="N52" s="8">
        <v>75</v>
      </c>
      <c r="O52" s="8"/>
      <c r="P52" s="8">
        <f t="shared" si="56"/>
        <v>75</v>
      </c>
      <c r="Q52" s="8"/>
      <c r="R52" s="8">
        <f t="shared" si="57"/>
        <v>75</v>
      </c>
      <c r="S52" s="67"/>
    </row>
    <row r="53" spans="1:19" ht="31.5" outlineLevel="4" collapsed="1" x14ac:dyDescent="0.25">
      <c r="A53" s="5" t="s">
        <v>391</v>
      </c>
      <c r="B53" s="5"/>
      <c r="C53" s="60" t="s">
        <v>647</v>
      </c>
      <c r="D53" s="4">
        <f t="shared" ref="D53:Q56" si="58">D54</f>
        <v>400</v>
      </c>
      <c r="E53" s="4">
        <f t="shared" si="58"/>
        <v>0</v>
      </c>
      <c r="F53" s="4">
        <f t="shared" si="58"/>
        <v>400</v>
      </c>
      <c r="G53" s="4">
        <f>G54+G56</f>
        <v>795</v>
      </c>
      <c r="H53" s="4">
        <f t="shared" ref="H53:Q53" si="59">H54+H56</f>
        <v>1195</v>
      </c>
      <c r="I53" s="4">
        <f t="shared" si="59"/>
        <v>0</v>
      </c>
      <c r="J53" s="4">
        <f t="shared" si="59"/>
        <v>0</v>
      </c>
      <c r="K53" s="4">
        <f t="shared" si="59"/>
        <v>0</v>
      </c>
      <c r="L53" s="4">
        <f t="shared" si="59"/>
        <v>0</v>
      </c>
      <c r="M53" s="4"/>
      <c r="N53" s="4">
        <f t="shared" si="59"/>
        <v>0</v>
      </c>
      <c r="O53" s="4">
        <f t="shared" si="59"/>
        <v>0</v>
      </c>
      <c r="P53" s="4">
        <f t="shared" si="59"/>
        <v>0</v>
      </c>
      <c r="Q53" s="4">
        <f t="shared" si="59"/>
        <v>0</v>
      </c>
      <c r="R53" s="4"/>
      <c r="S53" s="67"/>
    </row>
    <row r="54" spans="1:19" ht="47.25" outlineLevel="5" x14ac:dyDescent="0.25">
      <c r="A54" s="5" t="s">
        <v>392</v>
      </c>
      <c r="B54" s="5"/>
      <c r="C54" s="60" t="s">
        <v>393</v>
      </c>
      <c r="D54" s="4">
        <f t="shared" si="58"/>
        <v>400</v>
      </c>
      <c r="E54" s="4">
        <f t="shared" si="58"/>
        <v>0</v>
      </c>
      <c r="F54" s="4">
        <f t="shared" si="58"/>
        <v>400</v>
      </c>
      <c r="G54" s="4">
        <f t="shared" si="58"/>
        <v>200</v>
      </c>
      <c r="H54" s="4">
        <f t="shared" si="58"/>
        <v>600</v>
      </c>
      <c r="I54" s="4">
        <f t="shared" si="58"/>
        <v>0</v>
      </c>
      <c r="J54" s="4">
        <f t="shared" si="58"/>
        <v>0</v>
      </c>
      <c r="K54" s="4"/>
      <c r="L54" s="4">
        <f t="shared" si="58"/>
        <v>0</v>
      </c>
      <c r="M54" s="4"/>
      <c r="N54" s="4">
        <f t="shared" si="58"/>
        <v>0</v>
      </c>
      <c r="O54" s="4">
        <f t="shared" si="58"/>
        <v>0</v>
      </c>
      <c r="P54" s="4"/>
      <c r="Q54" s="4">
        <f t="shared" si="58"/>
        <v>0</v>
      </c>
      <c r="R54" s="4"/>
      <c r="S54" s="67"/>
    </row>
    <row r="55" spans="1:19" ht="31.5" outlineLevel="7" x14ac:dyDescent="0.25">
      <c r="A55" s="11" t="s">
        <v>392</v>
      </c>
      <c r="B55" s="11" t="s">
        <v>92</v>
      </c>
      <c r="C55" s="59" t="s">
        <v>93</v>
      </c>
      <c r="D55" s="8">
        <v>400</v>
      </c>
      <c r="E55" s="8"/>
      <c r="F55" s="8">
        <f>SUM(D55:E55)</f>
        <v>400</v>
      </c>
      <c r="G55" s="8">
        <v>200</v>
      </c>
      <c r="H55" s="8">
        <f>SUM(F55:G55)</f>
        <v>600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67"/>
    </row>
    <row r="56" spans="1:19" ht="31.5" outlineLevel="7" x14ac:dyDescent="0.2">
      <c r="A56" s="10" t="s">
        <v>744</v>
      </c>
      <c r="B56" s="10" t="s">
        <v>699</v>
      </c>
      <c r="C56" s="66" t="s">
        <v>743</v>
      </c>
      <c r="D56" s="8"/>
      <c r="E56" s="8"/>
      <c r="F56" s="8"/>
      <c r="G56" s="4">
        <f t="shared" si="58"/>
        <v>595</v>
      </c>
      <c r="H56" s="4">
        <f t="shared" si="58"/>
        <v>595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67"/>
    </row>
    <row r="57" spans="1:19" ht="31.5" outlineLevel="7" x14ac:dyDescent="0.2">
      <c r="A57" s="9" t="s">
        <v>744</v>
      </c>
      <c r="B57" s="9" t="s">
        <v>92</v>
      </c>
      <c r="C57" s="65" t="s">
        <v>591</v>
      </c>
      <c r="D57" s="8"/>
      <c r="E57" s="8"/>
      <c r="F57" s="8"/>
      <c r="G57" s="8">
        <v>595</v>
      </c>
      <c r="H57" s="8">
        <f>SUM(F57:G57)</f>
        <v>595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67"/>
    </row>
    <row r="58" spans="1:19" ht="31.5" outlineLevel="3" x14ac:dyDescent="0.25">
      <c r="A58" s="5" t="s">
        <v>394</v>
      </c>
      <c r="B58" s="5"/>
      <c r="C58" s="60" t="s">
        <v>395</v>
      </c>
      <c r="D58" s="4">
        <f>D59+D73</f>
        <v>1608353.16</v>
      </c>
      <c r="E58" s="4">
        <f t="shared" ref="E58:R58" si="60">E59+E73</f>
        <v>2513.8000000000002</v>
      </c>
      <c r="F58" s="4">
        <f t="shared" si="60"/>
        <v>1610866.96</v>
      </c>
      <c r="G58" s="4">
        <f t="shared" si="60"/>
        <v>87.188370000000006</v>
      </c>
      <c r="H58" s="4">
        <f t="shared" si="60"/>
        <v>1610954.1483700001</v>
      </c>
      <c r="I58" s="4">
        <f t="shared" si="60"/>
        <v>1582647.3100000003</v>
      </c>
      <c r="J58" s="4">
        <f t="shared" si="60"/>
        <v>9771.5999999999985</v>
      </c>
      <c r="K58" s="4">
        <f t="shared" si="60"/>
        <v>1592418.9100000004</v>
      </c>
      <c r="L58" s="4">
        <f t="shared" si="60"/>
        <v>0</v>
      </c>
      <c r="M58" s="4">
        <f t="shared" si="60"/>
        <v>1592418.9100000004</v>
      </c>
      <c r="N58" s="4">
        <f t="shared" si="60"/>
        <v>1587524.1500000004</v>
      </c>
      <c r="O58" s="4">
        <f t="shared" si="60"/>
        <v>4123.7000000000007</v>
      </c>
      <c r="P58" s="4">
        <f t="shared" si="60"/>
        <v>1591647.85</v>
      </c>
      <c r="Q58" s="4">
        <f t="shared" si="60"/>
        <v>0</v>
      </c>
      <c r="R58" s="4">
        <f t="shared" si="60"/>
        <v>1591647.85</v>
      </c>
      <c r="S58" s="67"/>
    </row>
    <row r="59" spans="1:19" ht="31.5" outlineLevel="4" x14ac:dyDescent="0.25">
      <c r="A59" s="5" t="s">
        <v>396</v>
      </c>
      <c r="B59" s="5"/>
      <c r="C59" s="60" t="s">
        <v>57</v>
      </c>
      <c r="D59" s="4">
        <f>D60+D63+D65+D67+D69</f>
        <v>333627.89999999997</v>
      </c>
      <c r="E59" s="4">
        <f t="shared" ref="E59:F59" si="61">E60+E63+E65+E67+E69</f>
        <v>0</v>
      </c>
      <c r="F59" s="4">
        <f t="shared" si="61"/>
        <v>333627.89999999997</v>
      </c>
      <c r="G59" s="4">
        <f>G60+G63+G65+G67+G69+G71</f>
        <v>87.188370000000006</v>
      </c>
      <c r="H59" s="4">
        <f t="shared" ref="H59:R59" si="62">H60+H63+H65+H67+H69+H71</f>
        <v>333715.08836999995</v>
      </c>
      <c r="I59" s="4">
        <f t="shared" si="62"/>
        <v>311089.3</v>
      </c>
      <c r="J59" s="4">
        <f t="shared" si="62"/>
        <v>0</v>
      </c>
      <c r="K59" s="4">
        <f t="shared" si="62"/>
        <v>311089.3</v>
      </c>
      <c r="L59" s="4">
        <f t="shared" si="62"/>
        <v>0</v>
      </c>
      <c r="M59" s="4">
        <f t="shared" si="62"/>
        <v>311089.3</v>
      </c>
      <c r="N59" s="4">
        <f t="shared" si="62"/>
        <v>310594.59999999998</v>
      </c>
      <c r="O59" s="4">
        <f t="shared" si="62"/>
        <v>0</v>
      </c>
      <c r="P59" s="4">
        <f t="shared" si="62"/>
        <v>310594.59999999998</v>
      </c>
      <c r="Q59" s="4">
        <f t="shared" si="62"/>
        <v>0</v>
      </c>
      <c r="R59" s="4">
        <f t="shared" si="62"/>
        <v>310594.59999999998</v>
      </c>
      <c r="S59" s="67"/>
    </row>
    <row r="60" spans="1:19" ht="15.75" hidden="1" outlineLevel="5" x14ac:dyDescent="0.25">
      <c r="A60" s="5" t="s">
        <v>430</v>
      </c>
      <c r="B60" s="5"/>
      <c r="C60" s="60" t="s">
        <v>59</v>
      </c>
      <c r="D60" s="4">
        <f>D61+D62</f>
        <v>10686.3</v>
      </c>
      <c r="E60" s="4">
        <f t="shared" ref="E60:H60" si="63">E61+E62</f>
        <v>0</v>
      </c>
      <c r="F60" s="4">
        <f t="shared" si="63"/>
        <v>10686.3</v>
      </c>
      <c r="G60" s="4">
        <f t="shared" si="63"/>
        <v>0</v>
      </c>
      <c r="H60" s="4">
        <f t="shared" si="63"/>
        <v>10686.3</v>
      </c>
      <c r="I60" s="4">
        <f>I61+I62</f>
        <v>10004</v>
      </c>
      <c r="J60" s="4">
        <f t="shared" ref="J60:M60" si="64">J61+J62</f>
        <v>0</v>
      </c>
      <c r="K60" s="4">
        <f t="shared" si="64"/>
        <v>10004</v>
      </c>
      <c r="L60" s="4">
        <f t="shared" si="64"/>
        <v>0</v>
      </c>
      <c r="M60" s="4">
        <f t="shared" si="64"/>
        <v>10004</v>
      </c>
      <c r="N60" s="4">
        <f>N61+N62</f>
        <v>9509.2999999999993</v>
      </c>
      <c r="O60" s="4">
        <f t="shared" ref="O60:R60" si="65">O61+O62</f>
        <v>0</v>
      </c>
      <c r="P60" s="4">
        <f t="shared" si="65"/>
        <v>9509.2999999999993</v>
      </c>
      <c r="Q60" s="4">
        <f t="shared" si="65"/>
        <v>0</v>
      </c>
      <c r="R60" s="4">
        <f t="shared" si="65"/>
        <v>9509.2999999999993</v>
      </c>
      <c r="S60" s="67"/>
    </row>
    <row r="61" spans="1:19" ht="63" hidden="1" outlineLevel="7" x14ac:dyDescent="0.25">
      <c r="A61" s="11" t="s">
        <v>430</v>
      </c>
      <c r="B61" s="11" t="s">
        <v>8</v>
      </c>
      <c r="C61" s="59" t="s">
        <v>9</v>
      </c>
      <c r="D61" s="8">
        <v>10587</v>
      </c>
      <c r="E61" s="8"/>
      <c r="F61" s="8">
        <f t="shared" ref="F61:F62" si="66">SUM(D61:E61)</f>
        <v>10587</v>
      </c>
      <c r="G61" s="8"/>
      <c r="H61" s="8">
        <f t="shared" ref="H61:H62" si="67">SUM(F61:G61)</f>
        <v>10587</v>
      </c>
      <c r="I61" s="8">
        <v>9904.7000000000007</v>
      </c>
      <c r="J61" s="8"/>
      <c r="K61" s="8">
        <f t="shared" ref="K61:K62" si="68">SUM(I61:J61)</f>
        <v>9904.7000000000007</v>
      </c>
      <c r="L61" s="8"/>
      <c r="M61" s="8">
        <f t="shared" ref="M61:M62" si="69">SUM(K61:L61)</f>
        <v>9904.7000000000007</v>
      </c>
      <c r="N61" s="8">
        <v>9410</v>
      </c>
      <c r="O61" s="8"/>
      <c r="P61" s="8">
        <f t="shared" ref="P61:P62" si="70">SUM(N61:O61)</f>
        <v>9410</v>
      </c>
      <c r="Q61" s="8"/>
      <c r="R61" s="8">
        <f t="shared" ref="R61:R62" si="71">SUM(P61:Q61)</f>
        <v>9410</v>
      </c>
      <c r="S61" s="67"/>
    </row>
    <row r="62" spans="1:19" ht="31.5" hidden="1" outlineLevel="7" x14ac:dyDescent="0.25">
      <c r="A62" s="11" t="s">
        <v>430</v>
      </c>
      <c r="B62" s="11" t="s">
        <v>11</v>
      </c>
      <c r="C62" s="59" t="s">
        <v>12</v>
      </c>
      <c r="D62" s="8">
        <v>99.3</v>
      </c>
      <c r="E62" s="8"/>
      <c r="F62" s="8">
        <f t="shared" si="66"/>
        <v>99.3</v>
      </c>
      <c r="G62" s="8"/>
      <c r="H62" s="8">
        <f t="shared" si="67"/>
        <v>99.3</v>
      </c>
      <c r="I62" s="8">
        <v>99.3</v>
      </c>
      <c r="J62" s="8"/>
      <c r="K62" s="8">
        <f t="shared" si="68"/>
        <v>99.3</v>
      </c>
      <c r="L62" s="8"/>
      <c r="M62" s="8">
        <f t="shared" si="69"/>
        <v>99.3</v>
      </c>
      <c r="N62" s="8">
        <v>99.3</v>
      </c>
      <c r="O62" s="8"/>
      <c r="P62" s="8">
        <f t="shared" si="70"/>
        <v>99.3</v>
      </c>
      <c r="Q62" s="8"/>
      <c r="R62" s="8">
        <f t="shared" si="71"/>
        <v>99.3</v>
      </c>
      <c r="S62" s="67"/>
    </row>
    <row r="63" spans="1:19" ht="31.5" hidden="1" outlineLevel="5" x14ac:dyDescent="0.25">
      <c r="A63" s="5" t="s">
        <v>397</v>
      </c>
      <c r="B63" s="5"/>
      <c r="C63" s="60" t="s">
        <v>398</v>
      </c>
      <c r="D63" s="4">
        <f>D64</f>
        <v>123225.9</v>
      </c>
      <c r="E63" s="4">
        <f t="shared" ref="E63:H63" si="72">E64</f>
        <v>0</v>
      </c>
      <c r="F63" s="4">
        <f t="shared" si="72"/>
        <v>123225.9</v>
      </c>
      <c r="G63" s="4">
        <f t="shared" si="72"/>
        <v>0</v>
      </c>
      <c r="H63" s="4">
        <f t="shared" si="72"/>
        <v>123225.9</v>
      </c>
      <c r="I63" s="4">
        <f>I64</f>
        <v>110900</v>
      </c>
      <c r="J63" s="4">
        <f t="shared" ref="J63:M63" si="73">J64</f>
        <v>0</v>
      </c>
      <c r="K63" s="4">
        <f t="shared" si="73"/>
        <v>110900</v>
      </c>
      <c r="L63" s="4">
        <f t="shared" si="73"/>
        <v>0</v>
      </c>
      <c r="M63" s="4">
        <f t="shared" si="73"/>
        <v>110900</v>
      </c>
      <c r="N63" s="4">
        <f>N64</f>
        <v>110900</v>
      </c>
      <c r="O63" s="4">
        <f t="shared" ref="O63:R63" si="74">O64</f>
        <v>0</v>
      </c>
      <c r="P63" s="4">
        <f t="shared" si="74"/>
        <v>110900</v>
      </c>
      <c r="Q63" s="4">
        <f t="shared" si="74"/>
        <v>0</v>
      </c>
      <c r="R63" s="4">
        <f t="shared" si="74"/>
        <v>110900</v>
      </c>
      <c r="S63" s="67"/>
    </row>
    <row r="64" spans="1:19" ht="31.5" hidden="1" outlineLevel="7" x14ac:dyDescent="0.25">
      <c r="A64" s="11" t="s">
        <v>397</v>
      </c>
      <c r="B64" s="11" t="s">
        <v>92</v>
      </c>
      <c r="C64" s="59" t="s">
        <v>93</v>
      </c>
      <c r="D64" s="8">
        <v>123225.9</v>
      </c>
      <c r="E64" s="8"/>
      <c r="F64" s="8">
        <f>SUM(D64:E64)</f>
        <v>123225.9</v>
      </c>
      <c r="G64" s="8"/>
      <c r="H64" s="8">
        <f>SUM(F64:G64)</f>
        <v>123225.9</v>
      </c>
      <c r="I64" s="8">
        <v>110900</v>
      </c>
      <c r="J64" s="8"/>
      <c r="K64" s="8">
        <f>SUM(I64:J64)</f>
        <v>110900</v>
      </c>
      <c r="L64" s="8"/>
      <c r="M64" s="8">
        <f>SUM(K64:L64)</f>
        <v>110900</v>
      </c>
      <c r="N64" s="8">
        <v>110900</v>
      </c>
      <c r="O64" s="8"/>
      <c r="P64" s="8">
        <f>SUM(N64:O64)</f>
        <v>110900</v>
      </c>
      <c r="Q64" s="8"/>
      <c r="R64" s="8">
        <f>SUM(P64:Q64)</f>
        <v>110900</v>
      </c>
      <c r="S64" s="67"/>
    </row>
    <row r="65" spans="1:19" ht="15.75" hidden="1" outlineLevel="5" x14ac:dyDescent="0.25">
      <c r="A65" s="5" t="s">
        <v>407</v>
      </c>
      <c r="B65" s="5"/>
      <c r="C65" s="60" t="s">
        <v>408</v>
      </c>
      <c r="D65" s="4">
        <f>D66</f>
        <v>115417.3</v>
      </c>
      <c r="E65" s="4">
        <f t="shared" ref="E65:H65" si="75">E66</f>
        <v>0</v>
      </c>
      <c r="F65" s="4">
        <f t="shared" si="75"/>
        <v>115417.3</v>
      </c>
      <c r="G65" s="4">
        <f t="shared" si="75"/>
        <v>0</v>
      </c>
      <c r="H65" s="4">
        <f t="shared" si="75"/>
        <v>115417.3</v>
      </c>
      <c r="I65" s="4">
        <f>I66</f>
        <v>110585.3</v>
      </c>
      <c r="J65" s="4">
        <f t="shared" ref="J65:M65" si="76">J66</f>
        <v>0</v>
      </c>
      <c r="K65" s="4">
        <f t="shared" si="76"/>
        <v>110585.3</v>
      </c>
      <c r="L65" s="4">
        <f t="shared" si="76"/>
        <v>0</v>
      </c>
      <c r="M65" s="4">
        <f t="shared" si="76"/>
        <v>110585.3</v>
      </c>
      <c r="N65" s="4">
        <f>N66</f>
        <v>110585.3</v>
      </c>
      <c r="O65" s="4">
        <f t="shared" ref="O65:R65" si="77">O66</f>
        <v>0</v>
      </c>
      <c r="P65" s="4">
        <f t="shared" si="77"/>
        <v>110585.3</v>
      </c>
      <c r="Q65" s="4">
        <f t="shared" si="77"/>
        <v>0</v>
      </c>
      <c r="R65" s="4">
        <f t="shared" si="77"/>
        <v>110585.3</v>
      </c>
      <c r="S65" s="67"/>
    </row>
    <row r="66" spans="1:19" ht="31.5" hidden="1" outlineLevel="7" x14ac:dyDescent="0.25">
      <c r="A66" s="11" t="s">
        <v>407</v>
      </c>
      <c r="B66" s="11" t="s">
        <v>92</v>
      </c>
      <c r="C66" s="59" t="s">
        <v>93</v>
      </c>
      <c r="D66" s="8">
        <f>96687+18730.3</f>
        <v>115417.3</v>
      </c>
      <c r="E66" s="8"/>
      <c r="F66" s="8">
        <f>SUM(D66:E66)</f>
        <v>115417.3</v>
      </c>
      <c r="G66" s="8">
        <f>-10.8+10.8</f>
        <v>0</v>
      </c>
      <c r="H66" s="8">
        <f>SUM(F66:G66)</f>
        <v>115417.3</v>
      </c>
      <c r="I66" s="8">
        <f>91855+18730.3</f>
        <v>110585.3</v>
      </c>
      <c r="J66" s="8"/>
      <c r="K66" s="8">
        <f>SUM(I66:J66)</f>
        <v>110585.3</v>
      </c>
      <c r="L66" s="8"/>
      <c r="M66" s="8">
        <f>SUM(K66:L66)</f>
        <v>110585.3</v>
      </c>
      <c r="N66" s="8">
        <f>91855+18730.3</f>
        <v>110585.3</v>
      </c>
      <c r="O66" s="8"/>
      <c r="P66" s="8">
        <f>SUM(N66:O66)</f>
        <v>110585.3</v>
      </c>
      <c r="Q66" s="8"/>
      <c r="R66" s="8">
        <f>SUM(P66:Q66)</f>
        <v>110585.3</v>
      </c>
      <c r="S66" s="67"/>
    </row>
    <row r="67" spans="1:19" ht="15.75" hidden="1" outlineLevel="5" x14ac:dyDescent="0.25">
      <c r="A67" s="5" t="s">
        <v>416</v>
      </c>
      <c r="B67" s="5"/>
      <c r="C67" s="60" t="s">
        <v>417</v>
      </c>
      <c r="D67" s="4">
        <f>D68</f>
        <v>71424.800000000003</v>
      </c>
      <c r="E67" s="4">
        <f t="shared" ref="E67:H67" si="78">E68</f>
        <v>0</v>
      </c>
      <c r="F67" s="4">
        <f t="shared" si="78"/>
        <v>71424.800000000003</v>
      </c>
      <c r="G67" s="4">
        <f t="shared" si="78"/>
        <v>0</v>
      </c>
      <c r="H67" s="4">
        <f t="shared" si="78"/>
        <v>71424.800000000003</v>
      </c>
      <c r="I67" s="4">
        <f>I68</f>
        <v>68000</v>
      </c>
      <c r="J67" s="4">
        <f t="shared" ref="J67:M67" si="79">J68</f>
        <v>0</v>
      </c>
      <c r="K67" s="4">
        <f t="shared" si="79"/>
        <v>68000</v>
      </c>
      <c r="L67" s="4">
        <f t="shared" si="79"/>
        <v>0</v>
      </c>
      <c r="M67" s="4">
        <f t="shared" si="79"/>
        <v>68000</v>
      </c>
      <c r="N67" s="4">
        <f>N68</f>
        <v>68000</v>
      </c>
      <c r="O67" s="4">
        <f t="shared" ref="O67:R67" si="80">O68</f>
        <v>0</v>
      </c>
      <c r="P67" s="4">
        <f t="shared" si="80"/>
        <v>68000</v>
      </c>
      <c r="Q67" s="4">
        <f t="shared" si="80"/>
        <v>0</v>
      </c>
      <c r="R67" s="4">
        <f t="shared" si="80"/>
        <v>68000</v>
      </c>
      <c r="S67" s="67"/>
    </row>
    <row r="68" spans="1:19" ht="31.5" hidden="1" outlineLevel="7" x14ac:dyDescent="0.25">
      <c r="A68" s="11" t="s">
        <v>416</v>
      </c>
      <c r="B68" s="11" t="s">
        <v>92</v>
      </c>
      <c r="C68" s="59" t="s">
        <v>93</v>
      </c>
      <c r="D68" s="8">
        <v>71424.800000000003</v>
      </c>
      <c r="E68" s="8"/>
      <c r="F68" s="8">
        <f>SUM(D68:E68)</f>
        <v>71424.800000000003</v>
      </c>
      <c r="G68" s="8"/>
      <c r="H68" s="8">
        <f>SUM(F68:G68)</f>
        <v>71424.800000000003</v>
      </c>
      <c r="I68" s="8">
        <v>68000</v>
      </c>
      <c r="J68" s="8"/>
      <c r="K68" s="8">
        <f>SUM(I68:J68)</f>
        <v>68000</v>
      </c>
      <c r="L68" s="8"/>
      <c r="M68" s="8">
        <f>SUM(K68:L68)</f>
        <v>68000</v>
      </c>
      <c r="N68" s="8">
        <v>68000</v>
      </c>
      <c r="O68" s="8"/>
      <c r="P68" s="8">
        <f>SUM(N68:O68)</f>
        <v>68000</v>
      </c>
      <c r="Q68" s="8"/>
      <c r="R68" s="8">
        <f>SUM(P68:Q68)</f>
        <v>68000</v>
      </c>
      <c r="S68" s="67"/>
    </row>
    <row r="69" spans="1:19" ht="15.75" hidden="1" outlineLevel="5" x14ac:dyDescent="0.25">
      <c r="A69" s="5" t="s">
        <v>431</v>
      </c>
      <c r="B69" s="5"/>
      <c r="C69" s="60" t="s">
        <v>296</v>
      </c>
      <c r="D69" s="4">
        <f>D70</f>
        <v>12873.6</v>
      </c>
      <c r="E69" s="4">
        <f t="shared" ref="E69:H71" si="81">E70</f>
        <v>0</v>
      </c>
      <c r="F69" s="4">
        <f t="shared" si="81"/>
        <v>12873.6</v>
      </c>
      <c r="G69" s="4">
        <f t="shared" si="81"/>
        <v>0</v>
      </c>
      <c r="H69" s="4">
        <f t="shared" si="81"/>
        <v>12873.6</v>
      </c>
      <c r="I69" s="4">
        <f>I70</f>
        <v>11600</v>
      </c>
      <c r="J69" s="4">
        <f t="shared" ref="J69:M69" si="82">J70</f>
        <v>0</v>
      </c>
      <c r="K69" s="4">
        <f t="shared" si="82"/>
        <v>11600</v>
      </c>
      <c r="L69" s="4">
        <f t="shared" si="82"/>
        <v>0</v>
      </c>
      <c r="M69" s="4">
        <f t="shared" si="82"/>
        <v>11600</v>
      </c>
      <c r="N69" s="4">
        <f>N70</f>
        <v>11600</v>
      </c>
      <c r="O69" s="4">
        <f t="shared" ref="O69:R69" si="83">O70</f>
        <v>0</v>
      </c>
      <c r="P69" s="4">
        <f t="shared" si="83"/>
        <v>11600</v>
      </c>
      <c r="Q69" s="4">
        <f t="shared" si="83"/>
        <v>0</v>
      </c>
      <c r="R69" s="4">
        <f t="shared" si="83"/>
        <v>11600</v>
      </c>
      <c r="S69" s="67"/>
    </row>
    <row r="70" spans="1:19" ht="31.5" hidden="1" outlineLevel="7" x14ac:dyDescent="0.25">
      <c r="A70" s="11" t="s">
        <v>431</v>
      </c>
      <c r="B70" s="11" t="s">
        <v>92</v>
      </c>
      <c r="C70" s="59" t="s">
        <v>93</v>
      </c>
      <c r="D70" s="8">
        <v>12873.6</v>
      </c>
      <c r="E70" s="8"/>
      <c r="F70" s="8">
        <f>SUM(D70:E70)</f>
        <v>12873.6</v>
      </c>
      <c r="G70" s="8"/>
      <c r="H70" s="8">
        <f>SUM(F70:G70)</f>
        <v>12873.6</v>
      </c>
      <c r="I70" s="8">
        <v>11600</v>
      </c>
      <c r="J70" s="8"/>
      <c r="K70" s="8">
        <f>SUM(I70:J70)</f>
        <v>11600</v>
      </c>
      <c r="L70" s="8"/>
      <c r="M70" s="8">
        <f>SUM(K70:L70)</f>
        <v>11600</v>
      </c>
      <c r="N70" s="8">
        <v>11600</v>
      </c>
      <c r="O70" s="8"/>
      <c r="P70" s="8">
        <f>SUM(N70:O70)</f>
        <v>11600</v>
      </c>
      <c r="Q70" s="8"/>
      <c r="R70" s="8">
        <f>SUM(P70:Q70)</f>
        <v>11600</v>
      </c>
      <c r="S70" s="67"/>
    </row>
    <row r="71" spans="1:19" ht="31.5" outlineLevel="7" x14ac:dyDescent="0.25">
      <c r="A71" s="115" t="s">
        <v>792</v>
      </c>
      <c r="B71" s="115"/>
      <c r="C71" s="117" t="s">
        <v>848</v>
      </c>
      <c r="D71" s="8"/>
      <c r="E71" s="8"/>
      <c r="F71" s="8"/>
      <c r="G71" s="4">
        <f t="shared" si="81"/>
        <v>87.188370000000006</v>
      </c>
      <c r="H71" s="4">
        <f t="shared" si="81"/>
        <v>87.188370000000006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67"/>
    </row>
    <row r="72" spans="1:19" ht="31.5" outlineLevel="7" x14ac:dyDescent="0.25">
      <c r="A72" s="118" t="s">
        <v>792</v>
      </c>
      <c r="B72" s="118" t="s">
        <v>92</v>
      </c>
      <c r="C72" s="122" t="s">
        <v>591</v>
      </c>
      <c r="D72" s="8"/>
      <c r="E72" s="8"/>
      <c r="F72" s="8"/>
      <c r="G72" s="126">
        <v>87.188370000000006</v>
      </c>
      <c r="H72" s="8">
        <f>SUM(F72:G72)</f>
        <v>87.188370000000006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67"/>
    </row>
    <row r="73" spans="1:19" ht="31.5" hidden="1" outlineLevel="4" x14ac:dyDescent="0.25">
      <c r="A73" s="5" t="s">
        <v>399</v>
      </c>
      <c r="B73" s="5"/>
      <c r="C73" s="60" t="s">
        <v>400</v>
      </c>
      <c r="D73" s="4">
        <f>D74+D76+D78+D80+D85+D91+D93+D95+D97</f>
        <v>1274725.26</v>
      </c>
      <c r="E73" s="4">
        <f t="shared" ref="E73:R73" si="84">E74+E76+E78+E80+E85+E91+E93+E95+E97</f>
        <v>2513.8000000000002</v>
      </c>
      <c r="F73" s="4">
        <f t="shared" si="84"/>
        <v>1277239.06</v>
      </c>
      <c r="G73" s="4">
        <f t="shared" si="84"/>
        <v>0</v>
      </c>
      <c r="H73" s="4">
        <f t="shared" si="84"/>
        <v>1277239.06</v>
      </c>
      <c r="I73" s="4">
        <f t="shared" si="84"/>
        <v>1271558.0100000002</v>
      </c>
      <c r="J73" s="4">
        <f t="shared" si="84"/>
        <v>9771.5999999999985</v>
      </c>
      <c r="K73" s="4">
        <f t="shared" si="84"/>
        <v>1281329.6100000003</v>
      </c>
      <c r="L73" s="4">
        <f t="shared" si="84"/>
        <v>0</v>
      </c>
      <c r="M73" s="4">
        <f t="shared" si="84"/>
        <v>1281329.6100000003</v>
      </c>
      <c r="N73" s="4">
        <f t="shared" si="84"/>
        <v>1276929.5500000003</v>
      </c>
      <c r="O73" s="4">
        <f t="shared" si="84"/>
        <v>4123.7000000000007</v>
      </c>
      <c r="P73" s="4">
        <f t="shared" si="84"/>
        <v>1281053.2500000002</v>
      </c>
      <c r="Q73" s="4">
        <f t="shared" si="84"/>
        <v>0</v>
      </c>
      <c r="R73" s="4">
        <f t="shared" si="84"/>
        <v>1281053.2500000002</v>
      </c>
      <c r="S73" s="67"/>
    </row>
    <row r="74" spans="1:19" ht="47.25" hidden="1" outlineLevel="5" x14ac:dyDescent="0.25">
      <c r="A74" s="5" t="s">
        <v>401</v>
      </c>
      <c r="B74" s="5"/>
      <c r="C74" s="60" t="s">
        <v>402</v>
      </c>
      <c r="D74" s="4">
        <f>D75</f>
        <v>16201.1</v>
      </c>
      <c r="E74" s="4">
        <f t="shared" ref="E74:H74" si="85">E75</f>
        <v>0</v>
      </c>
      <c r="F74" s="4">
        <f t="shared" si="85"/>
        <v>16201.1</v>
      </c>
      <c r="G74" s="4">
        <f t="shared" si="85"/>
        <v>0</v>
      </c>
      <c r="H74" s="4">
        <f t="shared" si="85"/>
        <v>16201.1</v>
      </c>
      <c r="I74" s="4">
        <f>I75</f>
        <v>14620</v>
      </c>
      <c r="J74" s="4">
        <f t="shared" ref="J74:M74" si="86">J75</f>
        <v>0</v>
      </c>
      <c r="K74" s="4">
        <f t="shared" si="86"/>
        <v>14620</v>
      </c>
      <c r="L74" s="4">
        <f t="shared" si="86"/>
        <v>0</v>
      </c>
      <c r="M74" s="4">
        <f t="shared" si="86"/>
        <v>14620</v>
      </c>
      <c r="N74" s="4">
        <f>N75</f>
        <v>14600</v>
      </c>
      <c r="O74" s="4">
        <f t="shared" ref="O74:R74" si="87">O75</f>
        <v>0</v>
      </c>
      <c r="P74" s="4">
        <f t="shared" si="87"/>
        <v>14600</v>
      </c>
      <c r="Q74" s="4">
        <f t="shared" si="87"/>
        <v>0</v>
      </c>
      <c r="R74" s="4">
        <f t="shared" si="87"/>
        <v>14600</v>
      </c>
      <c r="S74" s="67"/>
    </row>
    <row r="75" spans="1:19" ht="31.5" hidden="1" outlineLevel="7" x14ac:dyDescent="0.25">
      <c r="A75" s="11" t="s">
        <v>401</v>
      </c>
      <c r="B75" s="11" t="s">
        <v>92</v>
      </c>
      <c r="C75" s="59" t="s">
        <v>93</v>
      </c>
      <c r="D75" s="8">
        <v>16201.1</v>
      </c>
      <c r="E75" s="8"/>
      <c r="F75" s="8">
        <f>SUM(D75:E75)</f>
        <v>16201.1</v>
      </c>
      <c r="G75" s="8"/>
      <c r="H75" s="8">
        <f>SUM(F75:G75)</f>
        <v>16201.1</v>
      </c>
      <c r="I75" s="8">
        <v>14620</v>
      </c>
      <c r="J75" s="8"/>
      <c r="K75" s="8">
        <f>SUM(I75:J75)</f>
        <v>14620</v>
      </c>
      <c r="L75" s="8"/>
      <c r="M75" s="8">
        <f>SUM(K75:L75)</f>
        <v>14620</v>
      </c>
      <c r="N75" s="8">
        <v>14600</v>
      </c>
      <c r="O75" s="8"/>
      <c r="P75" s="8">
        <f>SUM(N75:O75)</f>
        <v>14600</v>
      </c>
      <c r="Q75" s="8"/>
      <c r="R75" s="8">
        <f>SUM(P75:Q75)</f>
        <v>14600</v>
      </c>
      <c r="S75" s="67"/>
    </row>
    <row r="76" spans="1:19" ht="15.75" hidden="1" outlineLevel="5" x14ac:dyDescent="0.25">
      <c r="A76" s="5" t="s">
        <v>420</v>
      </c>
      <c r="B76" s="5"/>
      <c r="C76" s="60" t="s">
        <v>421</v>
      </c>
      <c r="D76" s="4">
        <f>D77</f>
        <v>5665.9</v>
      </c>
      <c r="E76" s="4">
        <f t="shared" ref="E76:H76" si="88">E77</f>
        <v>0</v>
      </c>
      <c r="F76" s="4">
        <f t="shared" si="88"/>
        <v>5665.9</v>
      </c>
      <c r="G76" s="4">
        <f t="shared" si="88"/>
        <v>0</v>
      </c>
      <c r="H76" s="4">
        <f t="shared" si="88"/>
        <v>5665.9</v>
      </c>
      <c r="I76" s="4">
        <f>I77</f>
        <v>5666</v>
      </c>
      <c r="J76" s="4">
        <f t="shared" ref="J76:M76" si="89">J77</f>
        <v>0</v>
      </c>
      <c r="K76" s="4">
        <f t="shared" si="89"/>
        <v>5666</v>
      </c>
      <c r="L76" s="4">
        <f t="shared" si="89"/>
        <v>0</v>
      </c>
      <c r="M76" s="4">
        <f t="shared" si="89"/>
        <v>5666</v>
      </c>
      <c r="N76" s="4">
        <f>N77</f>
        <v>5666</v>
      </c>
      <c r="O76" s="4">
        <f t="shared" ref="O76:R76" si="90">O77</f>
        <v>0</v>
      </c>
      <c r="P76" s="4">
        <f t="shared" si="90"/>
        <v>5666</v>
      </c>
      <c r="Q76" s="4">
        <f t="shared" si="90"/>
        <v>0</v>
      </c>
      <c r="R76" s="4">
        <f t="shared" si="90"/>
        <v>5666</v>
      </c>
      <c r="S76" s="67"/>
    </row>
    <row r="77" spans="1:19" ht="31.5" hidden="1" outlineLevel="7" x14ac:dyDescent="0.25">
      <c r="A77" s="11" t="s">
        <v>420</v>
      </c>
      <c r="B77" s="11" t="s">
        <v>92</v>
      </c>
      <c r="C77" s="59" t="s">
        <v>93</v>
      </c>
      <c r="D77" s="8">
        <v>5665.9</v>
      </c>
      <c r="E77" s="8"/>
      <c r="F77" s="8">
        <f>SUM(D77:E77)</f>
        <v>5665.9</v>
      </c>
      <c r="G77" s="8"/>
      <c r="H77" s="8">
        <f>SUM(F77:G77)</f>
        <v>5665.9</v>
      </c>
      <c r="I77" s="8">
        <v>5666</v>
      </c>
      <c r="J77" s="8"/>
      <c r="K77" s="8">
        <f>SUM(I77:J77)</f>
        <v>5666</v>
      </c>
      <c r="L77" s="8"/>
      <c r="M77" s="8">
        <f>SUM(K77:L77)</f>
        <v>5666</v>
      </c>
      <c r="N77" s="8">
        <v>5666</v>
      </c>
      <c r="O77" s="8"/>
      <c r="P77" s="8">
        <f>SUM(N77:O77)</f>
        <v>5666</v>
      </c>
      <c r="Q77" s="8"/>
      <c r="R77" s="8">
        <f>SUM(P77:Q77)</f>
        <v>5666</v>
      </c>
      <c r="S77" s="67"/>
    </row>
    <row r="78" spans="1:19" s="92" customFormat="1" ht="47.25" hidden="1" outlineLevel="5" x14ac:dyDescent="0.25">
      <c r="A78" s="5" t="s">
        <v>409</v>
      </c>
      <c r="B78" s="5"/>
      <c r="C78" s="60" t="s">
        <v>410</v>
      </c>
      <c r="D78" s="4">
        <f>D79</f>
        <v>54531.7</v>
      </c>
      <c r="E78" s="4">
        <f t="shared" ref="E78:H78" si="91">E79</f>
        <v>0</v>
      </c>
      <c r="F78" s="4">
        <f t="shared" si="91"/>
        <v>54531.7</v>
      </c>
      <c r="G78" s="4">
        <f t="shared" si="91"/>
        <v>0</v>
      </c>
      <c r="H78" s="4">
        <f t="shared" si="91"/>
        <v>54531.7</v>
      </c>
      <c r="I78" s="4">
        <f>I79</f>
        <v>54531.7</v>
      </c>
      <c r="J78" s="4">
        <f t="shared" ref="J78:M78" si="92">J79</f>
        <v>0</v>
      </c>
      <c r="K78" s="4">
        <f t="shared" si="92"/>
        <v>54531.7</v>
      </c>
      <c r="L78" s="4">
        <f t="shared" si="92"/>
        <v>0</v>
      </c>
      <c r="M78" s="4">
        <f t="shared" si="92"/>
        <v>54531.7</v>
      </c>
      <c r="N78" s="4">
        <f>N79</f>
        <v>57226.8</v>
      </c>
      <c r="O78" s="4">
        <f t="shared" ref="O78:R78" si="93">O79</f>
        <v>-5659.8</v>
      </c>
      <c r="P78" s="4">
        <f t="shared" si="93"/>
        <v>51567</v>
      </c>
      <c r="Q78" s="4">
        <f t="shared" si="93"/>
        <v>0</v>
      </c>
      <c r="R78" s="4">
        <f t="shared" si="93"/>
        <v>51567</v>
      </c>
      <c r="S78" s="67"/>
    </row>
    <row r="79" spans="1:19" s="92" customFormat="1" ht="31.5" hidden="1" outlineLevel="7" x14ac:dyDescent="0.25">
      <c r="A79" s="11" t="s">
        <v>409</v>
      </c>
      <c r="B79" s="11" t="s">
        <v>92</v>
      </c>
      <c r="C79" s="59" t="s">
        <v>93</v>
      </c>
      <c r="D79" s="8">
        <v>54531.7</v>
      </c>
      <c r="E79" s="8"/>
      <c r="F79" s="8">
        <f>SUM(D79:E79)</f>
        <v>54531.7</v>
      </c>
      <c r="G79" s="8"/>
      <c r="H79" s="8">
        <f>SUM(F79:G79)</f>
        <v>54531.7</v>
      </c>
      <c r="I79" s="8">
        <v>54531.7</v>
      </c>
      <c r="J79" s="8"/>
      <c r="K79" s="8">
        <f>SUM(I79:J79)</f>
        <v>54531.7</v>
      </c>
      <c r="L79" s="8"/>
      <c r="M79" s="8">
        <f>SUM(K79:L79)</f>
        <v>54531.7</v>
      </c>
      <c r="N79" s="8">
        <v>57226.8</v>
      </c>
      <c r="O79" s="8">
        <v>-5659.8</v>
      </c>
      <c r="P79" s="8">
        <f>SUM(N79:O79)</f>
        <v>51567</v>
      </c>
      <c r="Q79" s="8"/>
      <c r="R79" s="8">
        <f>SUM(P79:Q79)</f>
        <v>51567</v>
      </c>
      <c r="S79" s="67"/>
    </row>
    <row r="80" spans="1:19" s="92" customFormat="1" ht="15.75" hidden="1" outlineLevel="5" x14ac:dyDescent="0.25">
      <c r="A80" s="5" t="s">
        <v>422</v>
      </c>
      <c r="B80" s="5"/>
      <c r="C80" s="60" t="s">
        <v>423</v>
      </c>
      <c r="D80" s="4">
        <f>D81+D82+D83+D84</f>
        <v>23543.3</v>
      </c>
      <c r="E80" s="4">
        <f t="shared" ref="E80:H80" si="94">E81+E82+E83+E84</f>
        <v>99.3</v>
      </c>
      <c r="F80" s="4">
        <f t="shared" si="94"/>
        <v>23642.6</v>
      </c>
      <c r="G80" s="4">
        <f t="shared" si="94"/>
        <v>0</v>
      </c>
      <c r="H80" s="4">
        <f t="shared" si="94"/>
        <v>23642.6</v>
      </c>
      <c r="I80" s="4">
        <f>I81+I82+I83+I84</f>
        <v>23543.3</v>
      </c>
      <c r="J80" s="4">
        <f t="shared" ref="J80:M80" si="95">J81+J82+J83+J84</f>
        <v>99.3</v>
      </c>
      <c r="K80" s="4">
        <f t="shared" si="95"/>
        <v>23642.6</v>
      </c>
      <c r="L80" s="4">
        <f t="shared" si="95"/>
        <v>0</v>
      </c>
      <c r="M80" s="4">
        <f t="shared" si="95"/>
        <v>23642.6</v>
      </c>
      <c r="N80" s="4">
        <f>N81+N82+N83+N84</f>
        <v>23543.3</v>
      </c>
      <c r="O80" s="4">
        <f t="shared" ref="O80:R80" si="96">O81+O82+O83+O84</f>
        <v>99.3</v>
      </c>
      <c r="P80" s="4">
        <f t="shared" si="96"/>
        <v>23642.6</v>
      </c>
      <c r="Q80" s="4">
        <f t="shared" si="96"/>
        <v>0</v>
      </c>
      <c r="R80" s="4">
        <f t="shared" si="96"/>
        <v>23642.6</v>
      </c>
      <c r="S80" s="67"/>
    </row>
    <row r="81" spans="1:19" s="92" customFormat="1" ht="31.5" hidden="1" outlineLevel="7" x14ac:dyDescent="0.25">
      <c r="A81" s="11" t="s">
        <v>422</v>
      </c>
      <c r="B81" s="11" t="s">
        <v>11</v>
      </c>
      <c r="C81" s="59" t="s">
        <v>12</v>
      </c>
      <c r="D81" s="8">
        <v>5808</v>
      </c>
      <c r="E81" s="8"/>
      <c r="F81" s="8">
        <f t="shared" ref="F81:F84" si="97">SUM(D81:E81)</f>
        <v>5808</v>
      </c>
      <c r="G81" s="8"/>
      <c r="H81" s="8">
        <f t="shared" ref="H81:H84" si="98">SUM(F81:G81)</f>
        <v>5808</v>
      </c>
      <c r="I81" s="8">
        <v>5808</v>
      </c>
      <c r="J81" s="8"/>
      <c r="K81" s="8">
        <f t="shared" ref="K81:K84" si="99">SUM(I81:J81)</f>
        <v>5808</v>
      </c>
      <c r="L81" s="8"/>
      <c r="M81" s="8">
        <f t="shared" ref="M81:M84" si="100">SUM(K81:L81)</f>
        <v>5808</v>
      </c>
      <c r="N81" s="8">
        <v>5808</v>
      </c>
      <c r="O81" s="8"/>
      <c r="P81" s="8">
        <f t="shared" ref="P81:P84" si="101">SUM(N81:O81)</f>
        <v>5808</v>
      </c>
      <c r="Q81" s="8"/>
      <c r="R81" s="8">
        <f t="shared" ref="R81:R84" si="102">SUM(P81:Q81)</f>
        <v>5808</v>
      </c>
      <c r="S81" s="67"/>
    </row>
    <row r="82" spans="1:19" s="92" customFormat="1" ht="15.75" hidden="1" outlineLevel="7" x14ac:dyDescent="0.25">
      <c r="A82" s="11" t="s">
        <v>422</v>
      </c>
      <c r="B82" s="11" t="s">
        <v>33</v>
      </c>
      <c r="C82" s="59" t="s">
        <v>34</v>
      </c>
      <c r="D82" s="8">
        <v>341.7</v>
      </c>
      <c r="E82" s="8"/>
      <c r="F82" s="8">
        <f t="shared" si="97"/>
        <v>341.7</v>
      </c>
      <c r="G82" s="8"/>
      <c r="H82" s="8">
        <f t="shared" si="98"/>
        <v>341.7</v>
      </c>
      <c r="I82" s="8">
        <v>341.7</v>
      </c>
      <c r="J82" s="8"/>
      <c r="K82" s="8">
        <f t="shared" si="99"/>
        <v>341.7</v>
      </c>
      <c r="L82" s="8"/>
      <c r="M82" s="8">
        <f t="shared" si="100"/>
        <v>341.7</v>
      </c>
      <c r="N82" s="8">
        <v>341.7</v>
      </c>
      <c r="O82" s="8"/>
      <c r="P82" s="8">
        <f t="shared" si="101"/>
        <v>341.7</v>
      </c>
      <c r="Q82" s="8"/>
      <c r="R82" s="8">
        <f t="shared" si="102"/>
        <v>341.7</v>
      </c>
      <c r="S82" s="67"/>
    </row>
    <row r="83" spans="1:19" s="92" customFormat="1" ht="31.5" hidden="1" outlineLevel="7" x14ac:dyDescent="0.25">
      <c r="A83" s="11" t="s">
        <v>422</v>
      </c>
      <c r="B83" s="11" t="s">
        <v>92</v>
      </c>
      <c r="C83" s="59" t="s">
        <v>93</v>
      </c>
      <c r="D83" s="8">
        <v>9268.9</v>
      </c>
      <c r="E83" s="8">
        <v>99.3</v>
      </c>
      <c r="F83" s="8">
        <f t="shared" si="97"/>
        <v>9368.1999999999989</v>
      </c>
      <c r="G83" s="8"/>
      <c r="H83" s="8">
        <f t="shared" si="98"/>
        <v>9368.1999999999989</v>
      </c>
      <c r="I83" s="8">
        <v>9268.9</v>
      </c>
      <c r="J83" s="8">
        <v>99.3</v>
      </c>
      <c r="K83" s="8">
        <f t="shared" si="99"/>
        <v>9368.1999999999989</v>
      </c>
      <c r="L83" s="8"/>
      <c r="M83" s="8">
        <f t="shared" si="100"/>
        <v>9368.1999999999989</v>
      </c>
      <c r="N83" s="8">
        <v>9268.9</v>
      </c>
      <c r="O83" s="8">
        <v>99.3</v>
      </c>
      <c r="P83" s="8">
        <f t="shared" si="101"/>
        <v>9368.1999999999989</v>
      </c>
      <c r="Q83" s="8"/>
      <c r="R83" s="8">
        <f t="shared" si="102"/>
        <v>9368.1999999999989</v>
      </c>
      <c r="S83" s="67"/>
    </row>
    <row r="84" spans="1:19" s="92" customFormat="1" ht="15.75" hidden="1" outlineLevel="7" x14ac:dyDescent="0.25">
      <c r="A84" s="11" t="s">
        <v>422</v>
      </c>
      <c r="B84" s="11" t="s">
        <v>27</v>
      </c>
      <c r="C84" s="59" t="s">
        <v>28</v>
      </c>
      <c r="D84" s="8">
        <v>8124.7</v>
      </c>
      <c r="E84" s="8"/>
      <c r="F84" s="8">
        <f t="shared" si="97"/>
        <v>8124.7</v>
      </c>
      <c r="G84" s="8"/>
      <c r="H84" s="8">
        <f t="shared" si="98"/>
        <v>8124.7</v>
      </c>
      <c r="I84" s="8">
        <v>8124.7</v>
      </c>
      <c r="J84" s="8"/>
      <c r="K84" s="8">
        <f t="shared" si="99"/>
        <v>8124.7</v>
      </c>
      <c r="L84" s="8"/>
      <c r="M84" s="8">
        <f t="shared" si="100"/>
        <v>8124.7</v>
      </c>
      <c r="N84" s="8">
        <v>8124.7</v>
      </c>
      <c r="O84" s="8"/>
      <c r="P84" s="8">
        <f t="shared" si="101"/>
        <v>8124.7</v>
      </c>
      <c r="Q84" s="8"/>
      <c r="R84" s="8">
        <f t="shared" si="102"/>
        <v>8124.7</v>
      </c>
      <c r="S84" s="67"/>
    </row>
    <row r="85" spans="1:19" s="92" customFormat="1" ht="31.5" hidden="1" outlineLevel="7" x14ac:dyDescent="0.25">
      <c r="A85" s="5" t="s">
        <v>403</v>
      </c>
      <c r="B85" s="5"/>
      <c r="C85" s="60" t="s">
        <v>404</v>
      </c>
      <c r="D85" s="4">
        <f>D86+D87+D88+D89+D90</f>
        <v>1079801.3</v>
      </c>
      <c r="E85" s="4">
        <f t="shared" ref="E85:R85" si="103">E86+E87+E88+E89+E90</f>
        <v>2414.5</v>
      </c>
      <c r="F85" s="4">
        <f t="shared" si="103"/>
        <v>1082215.8</v>
      </c>
      <c r="G85" s="4">
        <f t="shared" si="103"/>
        <v>0</v>
      </c>
      <c r="H85" s="4">
        <f t="shared" si="103"/>
        <v>1082215.8</v>
      </c>
      <c r="I85" s="4">
        <f t="shared" si="103"/>
        <v>1082474.5</v>
      </c>
      <c r="J85" s="4">
        <f t="shared" si="103"/>
        <v>9672.2999999999993</v>
      </c>
      <c r="K85" s="4">
        <f t="shared" si="103"/>
        <v>1092146.8</v>
      </c>
      <c r="L85" s="4">
        <f t="shared" si="103"/>
        <v>0</v>
      </c>
      <c r="M85" s="4">
        <f t="shared" si="103"/>
        <v>1092146.8</v>
      </c>
      <c r="N85" s="4">
        <f t="shared" si="103"/>
        <v>1085855.7000000002</v>
      </c>
      <c r="O85" s="4">
        <f t="shared" si="103"/>
        <v>9684.2000000000007</v>
      </c>
      <c r="P85" s="4">
        <f t="shared" si="103"/>
        <v>1095539.9000000001</v>
      </c>
      <c r="Q85" s="4">
        <f t="shared" si="103"/>
        <v>0</v>
      </c>
      <c r="R85" s="4">
        <f t="shared" si="103"/>
        <v>1095539.9000000001</v>
      </c>
      <c r="S85" s="67"/>
    </row>
    <row r="86" spans="1:19" s="92" customFormat="1" ht="63" hidden="1" outlineLevel="7" x14ac:dyDescent="0.25">
      <c r="A86" s="11" t="s">
        <v>403</v>
      </c>
      <c r="B86" s="11" t="s">
        <v>8</v>
      </c>
      <c r="C86" s="59" t="s">
        <v>9</v>
      </c>
      <c r="D86" s="212">
        <v>15520.2</v>
      </c>
      <c r="E86" s="8">
        <v>36.200000000000003</v>
      </c>
      <c r="F86" s="8">
        <f t="shared" ref="F86:F90" si="104">SUM(D86:E86)</f>
        <v>15556.400000000001</v>
      </c>
      <c r="G86" s="8"/>
      <c r="H86" s="8">
        <f t="shared" ref="H86:H90" si="105">SUM(F86:G86)</f>
        <v>15556.400000000001</v>
      </c>
      <c r="I86" s="212">
        <v>15528.5</v>
      </c>
      <c r="J86" s="8"/>
      <c r="K86" s="8">
        <f t="shared" ref="K86:K90" si="106">SUM(I86:J86)</f>
        <v>15528.5</v>
      </c>
      <c r="L86" s="8"/>
      <c r="M86" s="8">
        <f t="shared" ref="M86:M90" si="107">SUM(K86:L86)</f>
        <v>15528.5</v>
      </c>
      <c r="N86" s="212">
        <v>15547.9</v>
      </c>
      <c r="O86" s="8"/>
      <c r="P86" s="8">
        <f t="shared" ref="P86:P90" si="108">SUM(N86:O86)</f>
        <v>15547.9</v>
      </c>
      <c r="Q86" s="8"/>
      <c r="R86" s="8">
        <f t="shared" ref="R86:R90" si="109">SUM(P86:Q86)</f>
        <v>15547.9</v>
      </c>
      <c r="S86" s="67"/>
    </row>
    <row r="87" spans="1:19" s="92" customFormat="1" ht="31.5" hidden="1" outlineLevel="7" x14ac:dyDescent="0.25">
      <c r="A87" s="11" t="s">
        <v>403</v>
      </c>
      <c r="B87" s="11" t="s">
        <v>11</v>
      </c>
      <c r="C87" s="59" t="s">
        <v>12</v>
      </c>
      <c r="D87" s="212">
        <v>57.7</v>
      </c>
      <c r="E87" s="8"/>
      <c r="F87" s="8">
        <f t="shared" si="104"/>
        <v>57.7</v>
      </c>
      <c r="G87" s="8"/>
      <c r="H87" s="8">
        <f t="shared" si="105"/>
        <v>57.7</v>
      </c>
      <c r="I87" s="212">
        <v>56.2</v>
      </c>
      <c r="J87" s="8"/>
      <c r="K87" s="8">
        <f t="shared" si="106"/>
        <v>56.2</v>
      </c>
      <c r="L87" s="8"/>
      <c r="M87" s="8">
        <f t="shared" si="107"/>
        <v>56.2</v>
      </c>
      <c r="N87" s="212">
        <v>53.2</v>
      </c>
      <c r="O87" s="8"/>
      <c r="P87" s="8">
        <f t="shared" si="108"/>
        <v>53.2</v>
      </c>
      <c r="Q87" s="8"/>
      <c r="R87" s="8">
        <f t="shared" si="109"/>
        <v>53.2</v>
      </c>
      <c r="S87" s="67"/>
    </row>
    <row r="88" spans="1:19" s="92" customFormat="1" ht="15.75" hidden="1" outlineLevel="7" x14ac:dyDescent="0.25">
      <c r="A88" s="11" t="s">
        <v>403</v>
      </c>
      <c r="B88" s="11" t="s">
        <v>33</v>
      </c>
      <c r="C88" s="59" t="s">
        <v>34</v>
      </c>
      <c r="D88" s="212">
        <v>3245</v>
      </c>
      <c r="E88" s="8"/>
      <c r="F88" s="8">
        <f t="shared" si="104"/>
        <v>3245</v>
      </c>
      <c r="G88" s="8"/>
      <c r="H88" s="8">
        <f t="shared" si="105"/>
        <v>3245</v>
      </c>
      <c r="I88" s="212">
        <v>3065</v>
      </c>
      <c r="J88" s="8"/>
      <c r="K88" s="8">
        <f t="shared" si="106"/>
        <v>3065</v>
      </c>
      <c r="L88" s="8"/>
      <c r="M88" s="8">
        <f t="shared" si="107"/>
        <v>3065</v>
      </c>
      <c r="N88" s="212">
        <v>3015</v>
      </c>
      <c r="O88" s="8"/>
      <c r="P88" s="8">
        <f t="shared" si="108"/>
        <v>3015</v>
      </c>
      <c r="Q88" s="8"/>
      <c r="R88" s="8">
        <f t="shared" si="109"/>
        <v>3015</v>
      </c>
      <c r="S88" s="67"/>
    </row>
    <row r="89" spans="1:19" s="92" customFormat="1" ht="31.5" hidden="1" outlineLevel="7" x14ac:dyDescent="0.25">
      <c r="A89" s="11" t="s">
        <v>403</v>
      </c>
      <c r="B89" s="11" t="s">
        <v>92</v>
      </c>
      <c r="C89" s="59" t="s">
        <v>93</v>
      </c>
      <c r="D89" s="212">
        <v>1029994.4</v>
      </c>
      <c r="E89" s="8">
        <f>2414.5-36.2</f>
        <v>2378.3000000000002</v>
      </c>
      <c r="F89" s="8">
        <f t="shared" si="104"/>
        <v>1032372.7000000001</v>
      </c>
      <c r="G89" s="8">
        <f>-198.22524+198.22524</f>
        <v>0</v>
      </c>
      <c r="H89" s="8">
        <f t="shared" si="105"/>
        <v>1032372.7000000001</v>
      </c>
      <c r="I89" s="212">
        <v>1032840.7999999999</v>
      </c>
      <c r="J89" s="8">
        <v>9672.2999999999993</v>
      </c>
      <c r="K89" s="8">
        <f t="shared" si="106"/>
        <v>1042513.1</v>
      </c>
      <c r="L89" s="8"/>
      <c r="M89" s="8">
        <f t="shared" si="107"/>
        <v>1042513.1</v>
      </c>
      <c r="N89" s="212">
        <v>1036255.6000000001</v>
      </c>
      <c r="O89" s="8">
        <v>9684.2000000000007</v>
      </c>
      <c r="P89" s="8">
        <f t="shared" si="108"/>
        <v>1045939.8</v>
      </c>
      <c r="Q89" s="8"/>
      <c r="R89" s="8">
        <f t="shared" si="109"/>
        <v>1045939.8</v>
      </c>
      <c r="S89" s="67"/>
    </row>
    <row r="90" spans="1:19" s="92" customFormat="1" ht="15.75" hidden="1" outlineLevel="7" x14ac:dyDescent="0.25">
      <c r="A90" s="11" t="s">
        <v>403</v>
      </c>
      <c r="B90" s="11" t="s">
        <v>27</v>
      </c>
      <c r="C90" s="59" t="s">
        <v>28</v>
      </c>
      <c r="D90" s="212">
        <v>30984</v>
      </c>
      <c r="E90" s="8"/>
      <c r="F90" s="8">
        <f t="shared" si="104"/>
        <v>30984</v>
      </c>
      <c r="G90" s="8"/>
      <c r="H90" s="8">
        <f t="shared" si="105"/>
        <v>30984</v>
      </c>
      <c r="I90" s="212">
        <v>30984</v>
      </c>
      <c r="J90" s="8"/>
      <c r="K90" s="8">
        <f t="shared" si="106"/>
        <v>30984</v>
      </c>
      <c r="L90" s="8"/>
      <c r="M90" s="8">
        <f t="shared" si="107"/>
        <v>30984</v>
      </c>
      <c r="N90" s="212">
        <v>30984</v>
      </c>
      <c r="O90" s="8"/>
      <c r="P90" s="8">
        <f t="shared" si="108"/>
        <v>30984</v>
      </c>
      <c r="Q90" s="8"/>
      <c r="R90" s="8">
        <f t="shared" si="109"/>
        <v>30984</v>
      </c>
      <c r="S90" s="67"/>
    </row>
    <row r="91" spans="1:19" s="92" customFormat="1" ht="78.75" hidden="1" outlineLevel="5" x14ac:dyDescent="0.25">
      <c r="A91" s="5" t="s">
        <v>438</v>
      </c>
      <c r="B91" s="5"/>
      <c r="C91" s="58" t="s">
        <v>439</v>
      </c>
      <c r="D91" s="4">
        <f>D92</f>
        <v>4716.6000000000004</v>
      </c>
      <c r="E91" s="4">
        <f t="shared" ref="E91:H91" si="110">E92</f>
        <v>0</v>
      </c>
      <c r="F91" s="4">
        <f t="shared" si="110"/>
        <v>4716.6000000000004</v>
      </c>
      <c r="G91" s="4">
        <f t="shared" si="110"/>
        <v>0</v>
      </c>
      <c r="H91" s="4">
        <f t="shared" si="110"/>
        <v>4716.6000000000004</v>
      </c>
      <c r="I91" s="4">
        <f>I92</f>
        <v>4716.6000000000004</v>
      </c>
      <c r="J91" s="4">
        <f t="shared" ref="J91:M91" si="111">J92</f>
        <v>0</v>
      </c>
      <c r="K91" s="4">
        <f t="shared" si="111"/>
        <v>4716.6000000000004</v>
      </c>
      <c r="L91" s="4">
        <f t="shared" si="111"/>
        <v>0</v>
      </c>
      <c r="M91" s="4">
        <f t="shared" si="111"/>
        <v>4716.6000000000004</v>
      </c>
      <c r="N91" s="4">
        <f>N92</f>
        <v>4716.6000000000004</v>
      </c>
      <c r="O91" s="4">
        <f t="shared" ref="O91:R91" si="112">O92</f>
        <v>0</v>
      </c>
      <c r="P91" s="4">
        <f t="shared" si="112"/>
        <v>4716.6000000000004</v>
      </c>
      <c r="Q91" s="4">
        <f t="shared" si="112"/>
        <v>0</v>
      </c>
      <c r="R91" s="4">
        <f t="shared" si="112"/>
        <v>4716.6000000000004</v>
      </c>
      <c r="S91" s="67"/>
    </row>
    <row r="92" spans="1:19" s="92" customFormat="1" ht="31.5" hidden="1" outlineLevel="7" x14ac:dyDescent="0.25">
      <c r="A92" s="11" t="s">
        <v>438</v>
      </c>
      <c r="B92" s="11" t="s">
        <v>92</v>
      </c>
      <c r="C92" s="59" t="s">
        <v>93</v>
      </c>
      <c r="D92" s="8">
        <v>4716.6000000000004</v>
      </c>
      <c r="E92" s="8"/>
      <c r="F92" s="8">
        <f>SUM(D92:E92)</f>
        <v>4716.6000000000004</v>
      </c>
      <c r="G92" s="8"/>
      <c r="H92" s="8">
        <f>SUM(F92:G92)</f>
        <v>4716.6000000000004</v>
      </c>
      <c r="I92" s="8">
        <v>4716.6000000000004</v>
      </c>
      <c r="J92" s="8"/>
      <c r="K92" s="8">
        <f>SUM(I92:J92)</f>
        <v>4716.6000000000004</v>
      </c>
      <c r="L92" s="8"/>
      <c r="M92" s="8">
        <f>SUM(K92:L92)</f>
        <v>4716.6000000000004</v>
      </c>
      <c r="N92" s="8">
        <v>4716.6000000000004</v>
      </c>
      <c r="O92" s="8"/>
      <c r="P92" s="8">
        <f>SUM(N92:O92)</f>
        <v>4716.6000000000004</v>
      </c>
      <c r="Q92" s="8"/>
      <c r="R92" s="8">
        <f>SUM(P92:Q92)</f>
        <v>4716.6000000000004</v>
      </c>
      <c r="S92" s="67"/>
    </row>
    <row r="93" spans="1:19" s="93" customFormat="1" ht="173.25" hidden="1" outlineLevel="5" x14ac:dyDescent="0.25">
      <c r="A93" s="5" t="s">
        <v>413</v>
      </c>
      <c r="B93" s="5"/>
      <c r="C93" s="58" t="s">
        <v>593</v>
      </c>
      <c r="D93" s="4">
        <f>D94</f>
        <v>417.56</v>
      </c>
      <c r="E93" s="4">
        <f t="shared" ref="E93:H93" si="113">E94</f>
        <v>0</v>
      </c>
      <c r="F93" s="4">
        <f t="shared" si="113"/>
        <v>417.56</v>
      </c>
      <c r="G93" s="4">
        <f t="shared" si="113"/>
        <v>0</v>
      </c>
      <c r="H93" s="4">
        <f t="shared" si="113"/>
        <v>417.56</v>
      </c>
      <c r="I93" s="4">
        <f>I94</f>
        <v>419.81</v>
      </c>
      <c r="J93" s="4">
        <f t="shared" ref="J93:M93" si="114">J94</f>
        <v>0</v>
      </c>
      <c r="K93" s="4">
        <f t="shared" si="114"/>
        <v>419.81</v>
      </c>
      <c r="L93" s="4">
        <f t="shared" si="114"/>
        <v>0</v>
      </c>
      <c r="M93" s="4">
        <f t="shared" si="114"/>
        <v>419.81</v>
      </c>
      <c r="N93" s="4">
        <f>N94</f>
        <v>426.55</v>
      </c>
      <c r="O93" s="4">
        <f t="shared" ref="O93:R93" si="115">O94</f>
        <v>0</v>
      </c>
      <c r="P93" s="4">
        <f t="shared" si="115"/>
        <v>426.55</v>
      </c>
      <c r="Q93" s="4">
        <f t="shared" si="115"/>
        <v>0</v>
      </c>
      <c r="R93" s="4">
        <f t="shared" si="115"/>
        <v>426.55</v>
      </c>
      <c r="S93" s="67"/>
    </row>
    <row r="94" spans="1:19" s="93" customFormat="1" ht="31.5" hidden="1" outlineLevel="7" x14ac:dyDescent="0.25">
      <c r="A94" s="11" t="s">
        <v>413</v>
      </c>
      <c r="B94" s="11" t="s">
        <v>92</v>
      </c>
      <c r="C94" s="59" t="s">
        <v>93</v>
      </c>
      <c r="D94" s="49">
        <v>417.56</v>
      </c>
      <c r="E94" s="8"/>
      <c r="F94" s="8">
        <f>SUM(D94:E94)</f>
        <v>417.56</v>
      </c>
      <c r="G94" s="8"/>
      <c r="H94" s="8">
        <f>SUM(F94:G94)</f>
        <v>417.56</v>
      </c>
      <c r="I94" s="49">
        <v>419.81</v>
      </c>
      <c r="J94" s="8"/>
      <c r="K94" s="8">
        <f>SUM(I94:J94)</f>
        <v>419.81</v>
      </c>
      <c r="L94" s="8"/>
      <c r="M94" s="8">
        <f>SUM(K94:L94)</f>
        <v>419.81</v>
      </c>
      <c r="N94" s="49">
        <v>426.55</v>
      </c>
      <c r="O94" s="8"/>
      <c r="P94" s="8">
        <f>SUM(N94:O94)</f>
        <v>426.55</v>
      </c>
      <c r="Q94" s="8"/>
      <c r="R94" s="8">
        <f>SUM(P94:Q94)</f>
        <v>426.55</v>
      </c>
      <c r="S94" s="67"/>
    </row>
    <row r="95" spans="1:19" s="92" customFormat="1" ht="173.25" hidden="1" outlineLevel="5" x14ac:dyDescent="0.25">
      <c r="A95" s="5" t="s">
        <v>413</v>
      </c>
      <c r="B95" s="5"/>
      <c r="C95" s="58" t="s">
        <v>594</v>
      </c>
      <c r="D95" s="4">
        <f>D96</f>
        <v>5149.8999999999996</v>
      </c>
      <c r="E95" s="4">
        <f t="shared" ref="E95:H95" si="116">E96</f>
        <v>0</v>
      </c>
      <c r="F95" s="4">
        <f t="shared" si="116"/>
        <v>5149.8999999999996</v>
      </c>
      <c r="G95" s="4">
        <f t="shared" si="116"/>
        <v>0</v>
      </c>
      <c r="H95" s="4">
        <f t="shared" si="116"/>
        <v>5149.8999999999996</v>
      </c>
      <c r="I95" s="4">
        <f>I96</f>
        <v>5177.6000000000004</v>
      </c>
      <c r="J95" s="4">
        <f t="shared" ref="J95:M95" si="117">J96</f>
        <v>0</v>
      </c>
      <c r="K95" s="4">
        <f t="shared" si="117"/>
        <v>5177.6000000000004</v>
      </c>
      <c r="L95" s="4">
        <f t="shared" si="117"/>
        <v>0</v>
      </c>
      <c r="M95" s="4">
        <f t="shared" si="117"/>
        <v>5177.6000000000004</v>
      </c>
      <c r="N95" s="4">
        <f>N96</f>
        <v>5260.7</v>
      </c>
      <c r="O95" s="4">
        <f t="shared" ref="O95:R95" si="118">O96</f>
        <v>0</v>
      </c>
      <c r="P95" s="4">
        <f t="shared" si="118"/>
        <v>5260.7</v>
      </c>
      <c r="Q95" s="4">
        <f t="shared" si="118"/>
        <v>0</v>
      </c>
      <c r="R95" s="4">
        <f t="shared" si="118"/>
        <v>5260.7</v>
      </c>
      <c r="S95" s="67"/>
    </row>
    <row r="96" spans="1:19" s="92" customFormat="1" ht="31.5" hidden="1" outlineLevel="7" x14ac:dyDescent="0.25">
      <c r="A96" s="11" t="s">
        <v>413</v>
      </c>
      <c r="B96" s="11" t="s">
        <v>92</v>
      </c>
      <c r="C96" s="59" t="s">
        <v>93</v>
      </c>
      <c r="D96" s="8">
        <v>5149.8999999999996</v>
      </c>
      <c r="E96" s="8"/>
      <c r="F96" s="8">
        <f>SUM(D96:E96)</f>
        <v>5149.8999999999996</v>
      </c>
      <c r="G96" s="8"/>
      <c r="H96" s="8">
        <f>SUM(F96:G96)</f>
        <v>5149.8999999999996</v>
      </c>
      <c r="I96" s="8">
        <v>5177.6000000000004</v>
      </c>
      <c r="J96" s="8"/>
      <c r="K96" s="8">
        <f>SUM(I96:J96)</f>
        <v>5177.6000000000004</v>
      </c>
      <c r="L96" s="8"/>
      <c r="M96" s="8">
        <f>SUM(K96:L96)</f>
        <v>5177.6000000000004</v>
      </c>
      <c r="N96" s="8">
        <v>5260.7</v>
      </c>
      <c r="O96" s="8"/>
      <c r="P96" s="8">
        <f>SUM(N96:O96)</f>
        <v>5260.7</v>
      </c>
      <c r="Q96" s="8"/>
      <c r="R96" s="8">
        <f>SUM(P96:Q96)</f>
        <v>5260.7</v>
      </c>
      <c r="S96" s="67"/>
    </row>
    <row r="97" spans="1:19" s="92" customFormat="1" ht="47.25" hidden="1" outlineLevel="5" x14ac:dyDescent="0.25">
      <c r="A97" s="5" t="s">
        <v>411</v>
      </c>
      <c r="B97" s="5"/>
      <c r="C97" s="60" t="s">
        <v>412</v>
      </c>
      <c r="D97" s="4">
        <f>D98</f>
        <v>84697.9</v>
      </c>
      <c r="E97" s="4">
        <f t="shared" ref="E97:H97" si="119">E98</f>
        <v>0</v>
      </c>
      <c r="F97" s="4">
        <f t="shared" si="119"/>
        <v>84697.9</v>
      </c>
      <c r="G97" s="4">
        <f t="shared" si="119"/>
        <v>0</v>
      </c>
      <c r="H97" s="4">
        <f t="shared" si="119"/>
        <v>84697.9</v>
      </c>
      <c r="I97" s="4">
        <f>I98</f>
        <v>80408.5</v>
      </c>
      <c r="J97" s="4">
        <f t="shared" ref="J97:M97" si="120">J98</f>
        <v>0</v>
      </c>
      <c r="K97" s="4">
        <f t="shared" si="120"/>
        <v>80408.5</v>
      </c>
      <c r="L97" s="4">
        <f t="shared" si="120"/>
        <v>0</v>
      </c>
      <c r="M97" s="4">
        <f t="shared" si="120"/>
        <v>80408.5</v>
      </c>
      <c r="N97" s="4">
        <f>N98</f>
        <v>79633.899999999994</v>
      </c>
      <c r="O97" s="4">
        <f t="shared" ref="O97:R97" si="121">O98</f>
        <v>0</v>
      </c>
      <c r="P97" s="4">
        <f t="shared" si="121"/>
        <v>79633.899999999994</v>
      </c>
      <c r="Q97" s="4">
        <f t="shared" si="121"/>
        <v>0</v>
      </c>
      <c r="R97" s="4">
        <f t="shared" si="121"/>
        <v>79633.899999999994</v>
      </c>
      <c r="S97" s="67"/>
    </row>
    <row r="98" spans="1:19" s="92" customFormat="1" ht="31.5" hidden="1" outlineLevel="7" x14ac:dyDescent="0.25">
      <c r="A98" s="11" t="s">
        <v>411</v>
      </c>
      <c r="B98" s="11" t="s">
        <v>92</v>
      </c>
      <c r="C98" s="59" t="s">
        <v>93</v>
      </c>
      <c r="D98" s="8">
        <v>84697.9</v>
      </c>
      <c r="E98" s="8"/>
      <c r="F98" s="8">
        <f>SUM(D98:E98)</f>
        <v>84697.9</v>
      </c>
      <c r="G98" s="8"/>
      <c r="H98" s="8">
        <f>SUM(F98:G98)</f>
        <v>84697.9</v>
      </c>
      <c r="I98" s="8">
        <v>80408.5</v>
      </c>
      <c r="J98" s="8"/>
      <c r="K98" s="8">
        <f>SUM(I98:J98)</f>
        <v>80408.5</v>
      </c>
      <c r="L98" s="8"/>
      <c r="M98" s="8">
        <f>SUM(K98:L98)</f>
        <v>80408.5</v>
      </c>
      <c r="N98" s="8">
        <v>79633.899999999994</v>
      </c>
      <c r="O98" s="8"/>
      <c r="P98" s="8">
        <f>SUM(N98:O98)</f>
        <v>79633.899999999994</v>
      </c>
      <c r="Q98" s="8"/>
      <c r="R98" s="8">
        <f>SUM(P98:Q98)</f>
        <v>79633.899999999994</v>
      </c>
      <c r="S98" s="67"/>
    </row>
    <row r="99" spans="1:19" ht="31.5" outlineLevel="2" x14ac:dyDescent="0.25">
      <c r="A99" s="5" t="s">
        <v>205</v>
      </c>
      <c r="B99" s="5"/>
      <c r="C99" s="60" t="s">
        <v>206</v>
      </c>
      <c r="D99" s="4">
        <f t="shared" ref="D99:R99" si="122">D100+D119+D127+D133+D137</f>
        <v>210095.2</v>
      </c>
      <c r="E99" s="4">
        <f t="shared" si="122"/>
        <v>413.02924999999999</v>
      </c>
      <c r="F99" s="4">
        <f t="shared" si="122"/>
        <v>210508.22925</v>
      </c>
      <c r="G99" s="4">
        <f t="shared" si="122"/>
        <v>7964.9243399999996</v>
      </c>
      <c r="H99" s="4">
        <f t="shared" si="122"/>
        <v>218473.15359</v>
      </c>
      <c r="I99" s="4">
        <f t="shared" si="122"/>
        <v>200879.6</v>
      </c>
      <c r="J99" s="4">
        <f t="shared" si="122"/>
        <v>0</v>
      </c>
      <c r="K99" s="4">
        <f t="shared" si="122"/>
        <v>200879.6</v>
      </c>
      <c r="L99" s="4">
        <f t="shared" si="122"/>
        <v>0</v>
      </c>
      <c r="M99" s="4">
        <f t="shared" si="122"/>
        <v>200879.6</v>
      </c>
      <c r="N99" s="4">
        <f t="shared" si="122"/>
        <v>200647.5</v>
      </c>
      <c r="O99" s="4">
        <f t="shared" si="122"/>
        <v>0</v>
      </c>
      <c r="P99" s="4">
        <f t="shared" si="122"/>
        <v>200647.5</v>
      </c>
      <c r="Q99" s="4">
        <f t="shared" si="122"/>
        <v>0</v>
      </c>
      <c r="R99" s="4">
        <f t="shared" si="122"/>
        <v>200647.5</v>
      </c>
      <c r="S99" s="67"/>
    </row>
    <row r="100" spans="1:19" ht="31.5" outlineLevel="3" x14ac:dyDescent="0.25">
      <c r="A100" s="5" t="s">
        <v>301</v>
      </c>
      <c r="B100" s="5"/>
      <c r="C100" s="60" t="s">
        <v>302</v>
      </c>
      <c r="D100" s="4">
        <f>D101</f>
        <v>1610</v>
      </c>
      <c r="E100" s="4">
        <f t="shared" ref="E100:F100" si="123">E101</f>
        <v>413.02924999999999</v>
      </c>
      <c r="F100" s="4">
        <f t="shared" si="123"/>
        <v>2023.02925</v>
      </c>
      <c r="G100" s="4">
        <f>G101+G116</f>
        <v>2007.9479299999998</v>
      </c>
      <c r="H100" s="4">
        <f t="shared" ref="H100:R100" si="124">H101+H116</f>
        <v>4030.9771799999999</v>
      </c>
      <c r="I100" s="4">
        <f t="shared" si="124"/>
        <v>1510</v>
      </c>
      <c r="J100" s="4">
        <f t="shared" si="124"/>
        <v>0</v>
      </c>
      <c r="K100" s="4">
        <f t="shared" si="124"/>
        <v>1510</v>
      </c>
      <c r="L100" s="4">
        <f t="shared" si="124"/>
        <v>0</v>
      </c>
      <c r="M100" s="4">
        <f t="shared" si="124"/>
        <v>1510</v>
      </c>
      <c r="N100" s="4">
        <f t="shared" si="124"/>
        <v>1610</v>
      </c>
      <c r="O100" s="4">
        <f t="shared" si="124"/>
        <v>0</v>
      </c>
      <c r="P100" s="4">
        <f t="shared" si="124"/>
        <v>1610</v>
      </c>
      <c r="Q100" s="4">
        <f t="shared" si="124"/>
        <v>0</v>
      </c>
      <c r="R100" s="4">
        <f t="shared" si="124"/>
        <v>1610</v>
      </c>
      <c r="S100" s="67"/>
    </row>
    <row r="101" spans="1:19" ht="31.5" outlineLevel="4" x14ac:dyDescent="0.25">
      <c r="A101" s="5" t="s">
        <v>303</v>
      </c>
      <c r="B101" s="5"/>
      <c r="C101" s="60" t="s">
        <v>614</v>
      </c>
      <c r="D101" s="4">
        <f>D102+D106+D108</f>
        <v>1610</v>
      </c>
      <c r="E101" s="4">
        <f>E102+E106+E108+E110</f>
        <v>413.02924999999999</v>
      </c>
      <c r="F101" s="4">
        <f t="shared" ref="F101" si="125">F102+F106+F108+F110</f>
        <v>2023.02925</v>
      </c>
      <c r="G101" s="4">
        <f>G102+G106+G108+G110+G104+G114+G112</f>
        <v>1482.9479299999998</v>
      </c>
      <c r="H101" s="4">
        <f t="shared" ref="H101:R101" si="126">H102+H106+H108+H110+H104+H114+H112</f>
        <v>3505.9771799999999</v>
      </c>
      <c r="I101" s="4">
        <f t="shared" si="126"/>
        <v>1510</v>
      </c>
      <c r="J101" s="4">
        <f t="shared" si="126"/>
        <v>0</v>
      </c>
      <c r="K101" s="4">
        <f t="shared" si="126"/>
        <v>1510</v>
      </c>
      <c r="L101" s="4">
        <f t="shared" si="126"/>
        <v>0</v>
      </c>
      <c r="M101" s="4">
        <f t="shared" si="126"/>
        <v>1510</v>
      </c>
      <c r="N101" s="4">
        <f t="shared" si="126"/>
        <v>1610</v>
      </c>
      <c r="O101" s="4">
        <f t="shared" si="126"/>
        <v>0</v>
      </c>
      <c r="P101" s="4">
        <f t="shared" si="126"/>
        <v>1610</v>
      </c>
      <c r="Q101" s="4">
        <f t="shared" si="126"/>
        <v>0</v>
      </c>
      <c r="R101" s="4">
        <f t="shared" si="126"/>
        <v>1610</v>
      </c>
      <c r="S101" s="67"/>
    </row>
    <row r="102" spans="1:19" ht="31.5" hidden="1" outlineLevel="5" x14ac:dyDescent="0.25">
      <c r="A102" s="5" t="s">
        <v>304</v>
      </c>
      <c r="B102" s="5"/>
      <c r="C102" s="60" t="s">
        <v>14</v>
      </c>
      <c r="D102" s="4">
        <f>D103</f>
        <v>150</v>
      </c>
      <c r="E102" s="4">
        <f t="shared" ref="E102:H102" si="127">E103</f>
        <v>0</v>
      </c>
      <c r="F102" s="4">
        <f t="shared" si="127"/>
        <v>150</v>
      </c>
      <c r="G102" s="4">
        <f t="shared" si="127"/>
        <v>0</v>
      </c>
      <c r="H102" s="4">
        <f t="shared" si="127"/>
        <v>150</v>
      </c>
      <c r="I102" s="4">
        <f>I103</f>
        <v>150</v>
      </c>
      <c r="J102" s="4">
        <f t="shared" ref="J102:M102" si="128">J103</f>
        <v>0</v>
      </c>
      <c r="K102" s="4">
        <f t="shared" si="128"/>
        <v>150</v>
      </c>
      <c r="L102" s="4">
        <f t="shared" si="128"/>
        <v>0</v>
      </c>
      <c r="M102" s="4">
        <f t="shared" si="128"/>
        <v>150</v>
      </c>
      <c r="N102" s="4">
        <f>N103</f>
        <v>150</v>
      </c>
      <c r="O102" s="4">
        <f t="shared" ref="O102:R102" si="129">O103</f>
        <v>0</v>
      </c>
      <c r="P102" s="4">
        <f t="shared" si="129"/>
        <v>150</v>
      </c>
      <c r="Q102" s="4">
        <f t="shared" si="129"/>
        <v>0</v>
      </c>
      <c r="R102" s="4">
        <f t="shared" si="129"/>
        <v>150</v>
      </c>
      <c r="S102" s="67"/>
    </row>
    <row r="103" spans="1:19" ht="31.5" hidden="1" outlineLevel="7" x14ac:dyDescent="0.25">
      <c r="A103" s="11" t="s">
        <v>304</v>
      </c>
      <c r="B103" s="11" t="s">
        <v>11</v>
      </c>
      <c r="C103" s="59" t="s">
        <v>12</v>
      </c>
      <c r="D103" s="8">
        <v>150</v>
      </c>
      <c r="E103" s="8"/>
      <c r="F103" s="8">
        <f>SUM(D103:E103)</f>
        <v>150</v>
      </c>
      <c r="G103" s="8"/>
      <c r="H103" s="8">
        <f>SUM(F103:G103)</f>
        <v>150</v>
      </c>
      <c r="I103" s="8">
        <v>150</v>
      </c>
      <c r="J103" s="8"/>
      <c r="K103" s="8">
        <f>SUM(I103:J103)</f>
        <v>150</v>
      </c>
      <c r="L103" s="8"/>
      <c r="M103" s="8">
        <f>SUM(K103:L103)</f>
        <v>150</v>
      </c>
      <c r="N103" s="8">
        <v>150</v>
      </c>
      <c r="O103" s="8"/>
      <c r="P103" s="8">
        <f>SUM(N103:O103)</f>
        <v>150</v>
      </c>
      <c r="Q103" s="8"/>
      <c r="R103" s="8">
        <f>SUM(P103:Q103)</f>
        <v>150</v>
      </c>
      <c r="S103" s="67"/>
    </row>
    <row r="104" spans="1:19" ht="31.5" outlineLevel="7" x14ac:dyDescent="0.2">
      <c r="A104" s="5" t="s">
        <v>746</v>
      </c>
      <c r="B104" s="10"/>
      <c r="C104" s="104" t="s">
        <v>745</v>
      </c>
      <c r="D104" s="8"/>
      <c r="E104" s="8"/>
      <c r="F104" s="8"/>
      <c r="G104" s="4">
        <f t="shared" ref="G104:H104" si="130">G105</f>
        <v>73.967179999999999</v>
      </c>
      <c r="H104" s="4">
        <f t="shared" si="130"/>
        <v>73.967179999999999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67"/>
    </row>
    <row r="105" spans="1:19" ht="31.5" outlineLevel="7" x14ac:dyDescent="0.2">
      <c r="A105" s="11" t="s">
        <v>746</v>
      </c>
      <c r="B105" s="9" t="s">
        <v>92</v>
      </c>
      <c r="C105" s="65" t="s">
        <v>591</v>
      </c>
      <c r="D105" s="8"/>
      <c r="E105" s="8"/>
      <c r="F105" s="8"/>
      <c r="G105" s="8">
        <v>73.967179999999999</v>
      </c>
      <c r="H105" s="8">
        <f>SUM(F105:G105)</f>
        <v>73.967179999999999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67"/>
    </row>
    <row r="106" spans="1:19" ht="15.75" hidden="1" outlineLevel="5" x14ac:dyDescent="0.25">
      <c r="A106" s="5" t="s">
        <v>473</v>
      </c>
      <c r="B106" s="5"/>
      <c r="C106" s="60" t="s">
        <v>474</v>
      </c>
      <c r="D106" s="4">
        <f>D107</f>
        <v>1200</v>
      </c>
      <c r="E106" s="4">
        <f t="shared" ref="E106:H106" si="131">E107</f>
        <v>0</v>
      </c>
      <c r="F106" s="4">
        <f t="shared" si="131"/>
        <v>1200</v>
      </c>
      <c r="G106" s="4">
        <f t="shared" si="131"/>
        <v>0</v>
      </c>
      <c r="H106" s="4">
        <f t="shared" si="131"/>
        <v>1200</v>
      </c>
      <c r="I106" s="4">
        <f>I107</f>
        <v>1100</v>
      </c>
      <c r="J106" s="4">
        <f t="shared" ref="J106:M106" si="132">J107</f>
        <v>0</v>
      </c>
      <c r="K106" s="4">
        <f t="shared" si="132"/>
        <v>1100</v>
      </c>
      <c r="L106" s="4">
        <f t="shared" si="132"/>
        <v>0</v>
      </c>
      <c r="M106" s="4">
        <f t="shared" si="132"/>
        <v>1100</v>
      </c>
      <c r="N106" s="4">
        <f>N107</f>
        <v>1200</v>
      </c>
      <c r="O106" s="4">
        <f t="shared" ref="O106:R106" si="133">O107</f>
        <v>0</v>
      </c>
      <c r="P106" s="4">
        <f t="shared" si="133"/>
        <v>1200</v>
      </c>
      <c r="Q106" s="4">
        <f t="shared" si="133"/>
        <v>0</v>
      </c>
      <c r="R106" s="4">
        <f t="shared" si="133"/>
        <v>1200</v>
      </c>
      <c r="S106" s="67"/>
    </row>
    <row r="107" spans="1:19" ht="31.5" hidden="1" outlineLevel="7" x14ac:dyDescent="0.25">
      <c r="A107" s="11" t="s">
        <v>473</v>
      </c>
      <c r="B107" s="11" t="s">
        <v>11</v>
      </c>
      <c r="C107" s="59" t="s">
        <v>12</v>
      </c>
      <c r="D107" s="8">
        <v>1200</v>
      </c>
      <c r="E107" s="8"/>
      <c r="F107" s="8">
        <f>SUM(D107:E107)</f>
        <v>1200</v>
      </c>
      <c r="G107" s="8"/>
      <c r="H107" s="8">
        <f>SUM(F107:G107)</f>
        <v>1200</v>
      </c>
      <c r="I107" s="8">
        <v>1100</v>
      </c>
      <c r="J107" s="8"/>
      <c r="K107" s="8">
        <f>SUM(I107:J107)</f>
        <v>1100</v>
      </c>
      <c r="L107" s="8"/>
      <c r="M107" s="8">
        <f>SUM(K107:L107)</f>
        <v>1100</v>
      </c>
      <c r="N107" s="8">
        <v>1200</v>
      </c>
      <c r="O107" s="8"/>
      <c r="P107" s="8">
        <f>SUM(N107:O107)</f>
        <v>1200</v>
      </c>
      <c r="Q107" s="8"/>
      <c r="R107" s="8">
        <f>SUM(P107:Q107)</f>
        <v>1200</v>
      </c>
      <c r="S107" s="67"/>
    </row>
    <row r="108" spans="1:19" ht="31.5" hidden="1" outlineLevel="5" x14ac:dyDescent="0.25">
      <c r="A108" s="5" t="s">
        <v>475</v>
      </c>
      <c r="B108" s="5"/>
      <c r="C108" s="60" t="s">
        <v>476</v>
      </c>
      <c r="D108" s="4">
        <f>D109</f>
        <v>260</v>
      </c>
      <c r="E108" s="4">
        <f t="shared" ref="E108:H108" si="134">E109</f>
        <v>0</v>
      </c>
      <c r="F108" s="4">
        <f t="shared" si="134"/>
        <v>260</v>
      </c>
      <c r="G108" s="4">
        <f t="shared" si="134"/>
        <v>0</v>
      </c>
      <c r="H108" s="4">
        <f t="shared" si="134"/>
        <v>260</v>
      </c>
      <c r="I108" s="4">
        <f>I109</f>
        <v>260</v>
      </c>
      <c r="J108" s="4">
        <f t="shared" ref="J108:M108" si="135">J109</f>
        <v>0</v>
      </c>
      <c r="K108" s="4">
        <f t="shared" si="135"/>
        <v>260</v>
      </c>
      <c r="L108" s="4">
        <f t="shared" si="135"/>
        <v>0</v>
      </c>
      <c r="M108" s="4">
        <f t="shared" si="135"/>
        <v>260</v>
      </c>
      <c r="N108" s="4">
        <f>N109</f>
        <v>260</v>
      </c>
      <c r="O108" s="4">
        <f t="shared" ref="O108:R108" si="136">O109</f>
        <v>0</v>
      </c>
      <c r="P108" s="4">
        <f t="shared" si="136"/>
        <v>260</v>
      </c>
      <c r="Q108" s="4">
        <f t="shared" si="136"/>
        <v>0</v>
      </c>
      <c r="R108" s="4">
        <f t="shared" si="136"/>
        <v>260</v>
      </c>
      <c r="S108" s="67"/>
    </row>
    <row r="109" spans="1:19" ht="31.5" hidden="1" outlineLevel="7" x14ac:dyDescent="0.25">
      <c r="A109" s="11" t="s">
        <v>475</v>
      </c>
      <c r="B109" s="11" t="s">
        <v>11</v>
      </c>
      <c r="C109" s="59" t="s">
        <v>12</v>
      </c>
      <c r="D109" s="8">
        <v>260</v>
      </c>
      <c r="E109" s="8"/>
      <c r="F109" s="8">
        <f>SUM(D109:E109)</f>
        <v>260</v>
      </c>
      <c r="G109" s="8"/>
      <c r="H109" s="8">
        <f>SUM(F109:G109)</f>
        <v>260</v>
      </c>
      <c r="I109" s="8">
        <v>260</v>
      </c>
      <c r="J109" s="8"/>
      <c r="K109" s="8">
        <f>SUM(I109:J109)</f>
        <v>260</v>
      </c>
      <c r="L109" s="8"/>
      <c r="M109" s="8">
        <f>SUM(K109:L109)</f>
        <v>260</v>
      </c>
      <c r="N109" s="8">
        <v>260</v>
      </c>
      <c r="O109" s="8"/>
      <c r="P109" s="8">
        <f>SUM(N109:O109)</f>
        <v>260</v>
      </c>
      <c r="Q109" s="8"/>
      <c r="R109" s="8">
        <f>SUM(P109:Q109)</f>
        <v>260</v>
      </c>
      <c r="S109" s="67"/>
    </row>
    <row r="110" spans="1:19" ht="47.25" hidden="1" outlineLevel="7" x14ac:dyDescent="0.2">
      <c r="A110" s="5" t="s">
        <v>670</v>
      </c>
      <c r="B110" s="5"/>
      <c r="C110" s="21" t="s">
        <v>555</v>
      </c>
      <c r="D110" s="4"/>
      <c r="E110" s="4">
        <f t="shared" ref="E110:H114" si="137">E111</f>
        <v>413.02924999999999</v>
      </c>
      <c r="F110" s="4">
        <f t="shared" si="137"/>
        <v>413.02924999999999</v>
      </c>
      <c r="G110" s="4">
        <f t="shared" si="137"/>
        <v>0</v>
      </c>
      <c r="H110" s="4">
        <f t="shared" si="137"/>
        <v>413.02924999999999</v>
      </c>
      <c r="I110" s="8"/>
      <c r="J110" s="8"/>
      <c r="K110" s="8"/>
      <c r="L110" s="4">
        <f t="shared" ref="L110:M110" si="138">L111</f>
        <v>0</v>
      </c>
      <c r="M110" s="4">
        <f t="shared" si="138"/>
        <v>0</v>
      </c>
      <c r="N110" s="8"/>
      <c r="O110" s="8"/>
      <c r="P110" s="8"/>
      <c r="Q110" s="4">
        <f t="shared" ref="Q110:R110" si="139">Q111</f>
        <v>0</v>
      </c>
      <c r="R110" s="4">
        <f t="shared" si="139"/>
        <v>0</v>
      </c>
      <c r="S110" s="67"/>
    </row>
    <row r="111" spans="1:19" ht="31.5" hidden="1" outlineLevel="7" x14ac:dyDescent="0.2">
      <c r="A111" s="11" t="s">
        <v>670</v>
      </c>
      <c r="B111" s="11" t="s">
        <v>92</v>
      </c>
      <c r="C111" s="16" t="s">
        <v>93</v>
      </c>
      <c r="D111" s="4"/>
      <c r="E111" s="47">
        <v>413.02924999999999</v>
      </c>
      <c r="F111" s="47">
        <f t="shared" ref="F111" si="140">SUM(D111:E111)</f>
        <v>413.02924999999999</v>
      </c>
      <c r="G111" s="47"/>
      <c r="H111" s="47">
        <f t="shared" ref="H111:H115" si="141">SUM(F111:G111)</f>
        <v>413.02924999999999</v>
      </c>
      <c r="I111" s="8"/>
      <c r="J111" s="8"/>
      <c r="K111" s="8"/>
      <c r="L111" s="47"/>
      <c r="M111" s="47">
        <f t="shared" ref="M111" si="142">SUM(K111:L111)</f>
        <v>0</v>
      </c>
      <c r="N111" s="8"/>
      <c r="O111" s="8"/>
      <c r="P111" s="8"/>
      <c r="Q111" s="47"/>
      <c r="R111" s="47">
        <f t="shared" ref="R111" si="143">SUM(P111:Q111)</f>
        <v>0</v>
      </c>
      <c r="S111" s="67"/>
    </row>
    <row r="112" spans="1:19" ht="47.25" outlineLevel="7" x14ac:dyDescent="0.2">
      <c r="A112" s="5" t="s">
        <v>670</v>
      </c>
      <c r="B112" s="5"/>
      <c r="C112" s="21" t="s">
        <v>708</v>
      </c>
      <c r="D112" s="4"/>
      <c r="E112" s="47"/>
      <c r="F112" s="47"/>
      <c r="G112" s="4">
        <f t="shared" ref="G112" si="144">G113</f>
        <v>1239.0877499999999</v>
      </c>
      <c r="H112" s="4">
        <f t="shared" si="137"/>
        <v>1239.0877499999999</v>
      </c>
      <c r="I112" s="8"/>
      <c r="J112" s="8"/>
      <c r="K112" s="8"/>
      <c r="L112" s="47"/>
      <c r="M112" s="47"/>
      <c r="N112" s="8"/>
      <c r="O112" s="8"/>
      <c r="P112" s="8"/>
      <c r="Q112" s="47"/>
      <c r="R112" s="47"/>
      <c r="S112" s="67"/>
    </row>
    <row r="113" spans="1:19" ht="31.5" outlineLevel="7" x14ac:dyDescent="0.2">
      <c r="A113" s="11" t="s">
        <v>670</v>
      </c>
      <c r="B113" s="11" t="s">
        <v>92</v>
      </c>
      <c r="C113" s="16" t="s">
        <v>93</v>
      </c>
      <c r="D113" s="4"/>
      <c r="E113" s="47"/>
      <c r="F113" s="47"/>
      <c r="G113" s="47">
        <v>1239.0877499999999</v>
      </c>
      <c r="H113" s="47">
        <f t="shared" ref="H113" si="145">SUM(F113:G113)</f>
        <v>1239.0877499999999</v>
      </c>
      <c r="I113" s="8"/>
      <c r="J113" s="8"/>
      <c r="K113" s="8"/>
      <c r="L113" s="47"/>
      <c r="M113" s="47"/>
      <c r="N113" s="8"/>
      <c r="O113" s="8"/>
      <c r="P113" s="8"/>
      <c r="Q113" s="47"/>
      <c r="R113" s="47"/>
      <c r="S113" s="67"/>
    </row>
    <row r="114" spans="1:19" ht="47.25" outlineLevel="7" x14ac:dyDescent="0.2">
      <c r="A114" s="10" t="s">
        <v>754</v>
      </c>
      <c r="B114" s="10"/>
      <c r="C114" s="66" t="s">
        <v>753</v>
      </c>
      <c r="D114" s="4"/>
      <c r="E114" s="47"/>
      <c r="F114" s="47"/>
      <c r="G114" s="4">
        <f t="shared" ref="G114" si="146">G115</f>
        <v>169.893</v>
      </c>
      <c r="H114" s="4">
        <f t="shared" si="137"/>
        <v>169.893</v>
      </c>
      <c r="I114" s="8"/>
      <c r="J114" s="8"/>
      <c r="K114" s="8"/>
      <c r="L114" s="47"/>
      <c r="M114" s="47"/>
      <c r="N114" s="8"/>
      <c r="O114" s="8"/>
      <c r="P114" s="8"/>
      <c r="Q114" s="47"/>
      <c r="R114" s="47"/>
      <c r="S114" s="67"/>
    </row>
    <row r="115" spans="1:19" ht="31.5" outlineLevel="7" x14ac:dyDescent="0.2">
      <c r="A115" s="9" t="s">
        <v>754</v>
      </c>
      <c r="B115" s="9" t="s">
        <v>92</v>
      </c>
      <c r="C115" s="65" t="s">
        <v>591</v>
      </c>
      <c r="D115" s="4"/>
      <c r="E115" s="47"/>
      <c r="F115" s="47"/>
      <c r="G115" s="47">
        <v>169.893</v>
      </c>
      <c r="H115" s="47">
        <f t="shared" si="141"/>
        <v>169.893</v>
      </c>
      <c r="I115" s="8"/>
      <c r="J115" s="8"/>
      <c r="K115" s="8"/>
      <c r="L115" s="47"/>
      <c r="M115" s="47"/>
      <c r="N115" s="8"/>
      <c r="O115" s="8"/>
      <c r="P115" s="8"/>
      <c r="Q115" s="47"/>
      <c r="R115" s="47"/>
      <c r="S115" s="67"/>
    </row>
    <row r="116" spans="1:19" ht="15.75" outlineLevel="7" x14ac:dyDescent="0.2">
      <c r="A116" s="108" t="s">
        <v>747</v>
      </c>
      <c r="B116" s="123"/>
      <c r="C116" s="127" t="s">
        <v>252</v>
      </c>
      <c r="D116" s="4"/>
      <c r="E116" s="47"/>
      <c r="F116" s="47"/>
      <c r="G116" s="4">
        <f t="shared" ref="G116:H117" si="147">G117</f>
        <v>525</v>
      </c>
      <c r="H116" s="4">
        <f t="shared" si="147"/>
        <v>525</v>
      </c>
      <c r="I116" s="8"/>
      <c r="J116" s="8"/>
      <c r="K116" s="8"/>
      <c r="L116" s="47"/>
      <c r="M116" s="47"/>
      <c r="N116" s="8"/>
      <c r="O116" s="8"/>
      <c r="P116" s="8"/>
      <c r="Q116" s="47"/>
      <c r="R116" s="47"/>
      <c r="S116" s="67"/>
    </row>
    <row r="117" spans="1:19" ht="31.5" outlineLevel="7" x14ac:dyDescent="0.2">
      <c r="A117" s="108" t="s">
        <v>748</v>
      </c>
      <c r="B117" s="10"/>
      <c r="C117" s="104" t="s">
        <v>745</v>
      </c>
      <c r="D117" s="4"/>
      <c r="E117" s="47"/>
      <c r="F117" s="47"/>
      <c r="G117" s="4">
        <f t="shared" si="147"/>
        <v>525</v>
      </c>
      <c r="H117" s="4">
        <f t="shared" si="147"/>
        <v>525</v>
      </c>
      <c r="I117" s="8"/>
      <c r="J117" s="8"/>
      <c r="K117" s="8"/>
      <c r="L117" s="47"/>
      <c r="M117" s="47"/>
      <c r="N117" s="8"/>
      <c r="O117" s="8"/>
      <c r="P117" s="8"/>
      <c r="Q117" s="47"/>
      <c r="R117" s="47"/>
      <c r="S117" s="67"/>
    </row>
    <row r="118" spans="1:19" ht="31.5" outlineLevel="7" x14ac:dyDescent="0.2">
      <c r="A118" s="110" t="s">
        <v>748</v>
      </c>
      <c r="B118" s="9" t="s">
        <v>92</v>
      </c>
      <c r="C118" s="65" t="s">
        <v>591</v>
      </c>
      <c r="D118" s="4"/>
      <c r="E118" s="47"/>
      <c r="F118" s="47"/>
      <c r="G118" s="8">
        <f>300+85+100+40</f>
        <v>525</v>
      </c>
      <c r="H118" s="8">
        <f>SUM(F118:G118)</f>
        <v>525</v>
      </c>
      <c r="I118" s="8"/>
      <c r="J118" s="8"/>
      <c r="K118" s="8"/>
      <c r="L118" s="47"/>
      <c r="M118" s="47"/>
      <c r="N118" s="8"/>
      <c r="O118" s="8"/>
      <c r="P118" s="8"/>
      <c r="Q118" s="47"/>
      <c r="R118" s="47"/>
      <c r="S118" s="67"/>
    </row>
    <row r="119" spans="1:19" ht="31.5" hidden="1" outlineLevel="3" x14ac:dyDescent="0.25">
      <c r="A119" s="5" t="s">
        <v>207</v>
      </c>
      <c r="B119" s="5"/>
      <c r="C119" s="60" t="s">
        <v>208</v>
      </c>
      <c r="D119" s="4">
        <f>D120</f>
        <v>1000</v>
      </c>
      <c r="E119" s="4">
        <f t="shared" ref="E119:R119" si="148">E120</f>
        <v>0</v>
      </c>
      <c r="F119" s="4">
        <f t="shared" si="148"/>
        <v>1000</v>
      </c>
      <c r="G119" s="4">
        <f t="shared" si="148"/>
        <v>0</v>
      </c>
      <c r="H119" s="4">
        <f t="shared" si="148"/>
        <v>1000</v>
      </c>
      <c r="I119" s="4">
        <f t="shared" si="148"/>
        <v>900</v>
      </c>
      <c r="J119" s="4">
        <f t="shared" si="148"/>
        <v>0</v>
      </c>
      <c r="K119" s="4">
        <f t="shared" si="148"/>
        <v>900</v>
      </c>
      <c r="L119" s="4">
        <f t="shared" si="148"/>
        <v>0</v>
      </c>
      <c r="M119" s="4">
        <f t="shared" si="148"/>
        <v>900</v>
      </c>
      <c r="N119" s="4">
        <f t="shared" si="148"/>
        <v>900</v>
      </c>
      <c r="O119" s="4">
        <f t="shared" si="148"/>
        <v>0</v>
      </c>
      <c r="P119" s="4">
        <f t="shared" si="148"/>
        <v>900</v>
      </c>
      <c r="Q119" s="4">
        <f t="shared" si="148"/>
        <v>0</v>
      </c>
      <c r="R119" s="4">
        <f t="shared" si="148"/>
        <v>900</v>
      </c>
      <c r="S119" s="67"/>
    </row>
    <row r="120" spans="1:19" ht="47.25" hidden="1" outlineLevel="4" x14ac:dyDescent="0.25">
      <c r="A120" s="5" t="s">
        <v>209</v>
      </c>
      <c r="B120" s="5"/>
      <c r="C120" s="60" t="s">
        <v>642</v>
      </c>
      <c r="D120" s="4">
        <f>D121+D125</f>
        <v>1000</v>
      </c>
      <c r="E120" s="4">
        <f t="shared" ref="E120:R120" si="149">E121+E125</f>
        <v>0</v>
      </c>
      <c r="F120" s="4">
        <f t="shared" si="149"/>
        <v>1000</v>
      </c>
      <c r="G120" s="4">
        <f t="shared" si="149"/>
        <v>0</v>
      </c>
      <c r="H120" s="4">
        <f t="shared" si="149"/>
        <v>1000</v>
      </c>
      <c r="I120" s="4">
        <f t="shared" si="149"/>
        <v>900</v>
      </c>
      <c r="J120" s="4">
        <f t="shared" si="149"/>
        <v>0</v>
      </c>
      <c r="K120" s="4">
        <f t="shared" si="149"/>
        <v>900</v>
      </c>
      <c r="L120" s="4">
        <f t="shared" si="149"/>
        <v>0</v>
      </c>
      <c r="M120" s="4">
        <f t="shared" si="149"/>
        <v>900</v>
      </c>
      <c r="N120" s="4">
        <f t="shared" si="149"/>
        <v>900</v>
      </c>
      <c r="O120" s="4">
        <f t="shared" si="149"/>
        <v>0</v>
      </c>
      <c r="P120" s="4">
        <f t="shared" si="149"/>
        <v>900</v>
      </c>
      <c r="Q120" s="4">
        <f t="shared" si="149"/>
        <v>0</v>
      </c>
      <c r="R120" s="4">
        <f t="shared" si="149"/>
        <v>900</v>
      </c>
      <c r="S120" s="67"/>
    </row>
    <row r="121" spans="1:19" ht="31.5" hidden="1" outlineLevel="5" x14ac:dyDescent="0.25">
      <c r="A121" s="5" t="s">
        <v>443</v>
      </c>
      <c r="B121" s="5"/>
      <c r="C121" s="60" t="s">
        <v>444</v>
      </c>
      <c r="D121" s="4">
        <f>D122+D123+D124</f>
        <v>200</v>
      </c>
      <c r="E121" s="4">
        <f t="shared" ref="E121:H121" si="150">E122+E123+E124</f>
        <v>0</v>
      </c>
      <c r="F121" s="4">
        <f t="shared" si="150"/>
        <v>200</v>
      </c>
      <c r="G121" s="4">
        <f t="shared" si="150"/>
        <v>0</v>
      </c>
      <c r="H121" s="4">
        <f t="shared" si="150"/>
        <v>200</v>
      </c>
      <c r="I121" s="4">
        <f>I122+I123+I124</f>
        <v>200</v>
      </c>
      <c r="J121" s="4">
        <f t="shared" ref="J121:M121" si="151">J122+J123+J124</f>
        <v>0</v>
      </c>
      <c r="K121" s="4">
        <f t="shared" si="151"/>
        <v>200</v>
      </c>
      <c r="L121" s="4">
        <f t="shared" si="151"/>
        <v>0</v>
      </c>
      <c r="M121" s="4">
        <f t="shared" si="151"/>
        <v>200</v>
      </c>
      <c r="N121" s="4">
        <f>N122+N123+N124</f>
        <v>200</v>
      </c>
      <c r="O121" s="4">
        <f t="shared" ref="O121:R121" si="152">O122+O123+O124</f>
        <v>0</v>
      </c>
      <c r="P121" s="4">
        <f t="shared" si="152"/>
        <v>200</v>
      </c>
      <c r="Q121" s="4">
        <f t="shared" si="152"/>
        <v>0</v>
      </c>
      <c r="R121" s="4">
        <f t="shared" si="152"/>
        <v>200</v>
      </c>
      <c r="S121" s="67"/>
    </row>
    <row r="122" spans="1:19" ht="31.5" hidden="1" outlineLevel="7" x14ac:dyDescent="0.25">
      <c r="A122" s="11" t="s">
        <v>443</v>
      </c>
      <c r="B122" s="11" t="s">
        <v>11</v>
      </c>
      <c r="C122" s="59" t="s">
        <v>12</v>
      </c>
      <c r="D122" s="8">
        <v>100</v>
      </c>
      <c r="E122" s="8"/>
      <c r="F122" s="8">
        <f>SUM(D122:E122)</f>
        <v>100</v>
      </c>
      <c r="G122" s="8"/>
      <c r="H122" s="8">
        <f>SUM(F122:G122)</f>
        <v>100</v>
      </c>
      <c r="I122" s="8">
        <v>100</v>
      </c>
      <c r="J122" s="8"/>
      <c r="K122" s="8">
        <f>SUM(I122:J122)</f>
        <v>100</v>
      </c>
      <c r="L122" s="8"/>
      <c r="M122" s="8">
        <f>SUM(K122:L122)</f>
        <v>100</v>
      </c>
      <c r="N122" s="8">
        <v>100</v>
      </c>
      <c r="O122" s="8"/>
      <c r="P122" s="8">
        <f>SUM(N122:O122)</f>
        <v>100</v>
      </c>
      <c r="Q122" s="8"/>
      <c r="R122" s="8">
        <f>SUM(P122:Q122)</f>
        <v>100</v>
      </c>
      <c r="S122" s="67"/>
    </row>
    <row r="123" spans="1:19" ht="31.5" hidden="1" outlineLevel="7" x14ac:dyDescent="0.25">
      <c r="A123" s="11" t="s">
        <v>443</v>
      </c>
      <c r="B123" s="11" t="s">
        <v>92</v>
      </c>
      <c r="C123" s="59" t="s">
        <v>93</v>
      </c>
      <c r="D123" s="8">
        <v>30</v>
      </c>
      <c r="E123" s="8"/>
      <c r="F123" s="8">
        <f>SUM(D123:E123)</f>
        <v>30</v>
      </c>
      <c r="G123" s="8"/>
      <c r="H123" s="8">
        <f>SUM(F123:G123)</f>
        <v>30</v>
      </c>
      <c r="I123" s="8">
        <v>30</v>
      </c>
      <c r="J123" s="8"/>
      <c r="K123" s="8">
        <f>SUM(I123:J123)</f>
        <v>30</v>
      </c>
      <c r="L123" s="8"/>
      <c r="M123" s="8">
        <f>SUM(K123:L123)</f>
        <v>30</v>
      </c>
      <c r="N123" s="8">
        <v>30</v>
      </c>
      <c r="O123" s="8"/>
      <c r="P123" s="8">
        <f>SUM(N123:O123)</f>
        <v>30</v>
      </c>
      <c r="Q123" s="8"/>
      <c r="R123" s="8">
        <f>SUM(P123:Q123)</f>
        <v>30</v>
      </c>
      <c r="S123" s="67"/>
    </row>
    <row r="124" spans="1:19" ht="15.75" hidden="1" outlineLevel="7" x14ac:dyDescent="0.25">
      <c r="A124" s="11" t="s">
        <v>443</v>
      </c>
      <c r="B124" s="11" t="s">
        <v>27</v>
      </c>
      <c r="C124" s="59" t="s">
        <v>28</v>
      </c>
      <c r="D124" s="8">
        <v>70</v>
      </c>
      <c r="E124" s="8"/>
      <c r="F124" s="8">
        <f>SUM(D124:E124)</f>
        <v>70</v>
      </c>
      <c r="G124" s="8"/>
      <c r="H124" s="8">
        <f>SUM(F124:G124)</f>
        <v>70</v>
      </c>
      <c r="I124" s="8">
        <v>70</v>
      </c>
      <c r="J124" s="8"/>
      <c r="K124" s="8">
        <f>SUM(I124:J124)</f>
        <v>70</v>
      </c>
      <c r="L124" s="8"/>
      <c r="M124" s="8">
        <f>SUM(K124:L124)</f>
        <v>70</v>
      </c>
      <c r="N124" s="8">
        <v>70</v>
      </c>
      <c r="O124" s="8"/>
      <c r="P124" s="8">
        <f>SUM(N124:O124)</f>
        <v>70</v>
      </c>
      <c r="Q124" s="8"/>
      <c r="R124" s="8">
        <f>SUM(P124:Q124)</f>
        <v>70</v>
      </c>
      <c r="S124" s="67"/>
    </row>
    <row r="125" spans="1:19" ht="15.75" hidden="1" outlineLevel="5" x14ac:dyDescent="0.25">
      <c r="A125" s="5" t="s">
        <v>210</v>
      </c>
      <c r="B125" s="5"/>
      <c r="C125" s="60" t="s">
        <v>623</v>
      </c>
      <c r="D125" s="4">
        <f>D126</f>
        <v>800</v>
      </c>
      <c r="E125" s="4">
        <f t="shared" ref="E125:H125" si="153">E126</f>
        <v>0</v>
      </c>
      <c r="F125" s="4">
        <f t="shared" si="153"/>
        <v>800</v>
      </c>
      <c r="G125" s="4">
        <f t="shared" si="153"/>
        <v>0</v>
      </c>
      <c r="H125" s="4">
        <f t="shared" si="153"/>
        <v>800</v>
      </c>
      <c r="I125" s="4">
        <f>I126</f>
        <v>700</v>
      </c>
      <c r="J125" s="4">
        <f t="shared" ref="J125:M125" si="154">J126</f>
        <v>0</v>
      </c>
      <c r="K125" s="4">
        <f t="shared" si="154"/>
        <v>700</v>
      </c>
      <c r="L125" s="4">
        <f t="shared" si="154"/>
        <v>0</v>
      </c>
      <c r="M125" s="4">
        <f t="shared" si="154"/>
        <v>700</v>
      </c>
      <c r="N125" s="4">
        <f>N126</f>
        <v>700</v>
      </c>
      <c r="O125" s="4">
        <f t="shared" ref="O125:R125" si="155">O126</f>
        <v>0</v>
      </c>
      <c r="P125" s="4">
        <f t="shared" si="155"/>
        <v>700</v>
      </c>
      <c r="Q125" s="4">
        <f t="shared" si="155"/>
        <v>0</v>
      </c>
      <c r="R125" s="4">
        <f t="shared" si="155"/>
        <v>700</v>
      </c>
      <c r="S125" s="67"/>
    </row>
    <row r="126" spans="1:19" ht="31.5" hidden="1" outlineLevel="7" x14ac:dyDescent="0.25">
      <c r="A126" s="11" t="s">
        <v>210</v>
      </c>
      <c r="B126" s="11" t="s">
        <v>11</v>
      </c>
      <c r="C126" s="59" t="s">
        <v>12</v>
      </c>
      <c r="D126" s="8">
        <v>800</v>
      </c>
      <c r="E126" s="8"/>
      <c r="F126" s="8">
        <f>SUM(D126:E126)</f>
        <v>800</v>
      </c>
      <c r="G126" s="8"/>
      <c r="H126" s="8">
        <f>SUM(F126:G126)</f>
        <v>800</v>
      </c>
      <c r="I126" s="8">
        <v>700</v>
      </c>
      <c r="J126" s="8"/>
      <c r="K126" s="8">
        <f>SUM(I126:J126)</f>
        <v>700</v>
      </c>
      <c r="L126" s="8"/>
      <c r="M126" s="8">
        <f>SUM(K126:L126)</f>
        <v>700</v>
      </c>
      <c r="N126" s="8">
        <v>700</v>
      </c>
      <c r="O126" s="8"/>
      <c r="P126" s="8">
        <f>SUM(N126:O126)</f>
        <v>700</v>
      </c>
      <c r="Q126" s="8"/>
      <c r="R126" s="8">
        <f>SUM(P126:Q126)</f>
        <v>700</v>
      </c>
      <c r="S126" s="67"/>
    </row>
    <row r="127" spans="1:19" ht="31.5" outlineLevel="3" collapsed="1" x14ac:dyDescent="0.25">
      <c r="A127" s="5" t="s">
        <v>459</v>
      </c>
      <c r="B127" s="5"/>
      <c r="C127" s="60" t="s">
        <v>460</v>
      </c>
      <c r="D127" s="4">
        <f>D128</f>
        <v>42900</v>
      </c>
      <c r="E127" s="4">
        <f t="shared" ref="E127:H127" si="156">E128</f>
        <v>0</v>
      </c>
      <c r="F127" s="4">
        <f t="shared" si="156"/>
        <v>42900</v>
      </c>
      <c r="G127" s="4">
        <f t="shared" si="156"/>
        <v>5956.9764100000002</v>
      </c>
      <c r="H127" s="4">
        <f t="shared" si="156"/>
        <v>48856.976410000003</v>
      </c>
      <c r="I127" s="4">
        <f>I128</f>
        <v>42900</v>
      </c>
      <c r="J127" s="4">
        <f t="shared" ref="J127:M127" si="157">J128</f>
        <v>0</v>
      </c>
      <c r="K127" s="4">
        <f t="shared" si="157"/>
        <v>42900</v>
      </c>
      <c r="L127" s="4">
        <f t="shared" si="157"/>
        <v>0</v>
      </c>
      <c r="M127" s="4">
        <f t="shared" si="157"/>
        <v>42900</v>
      </c>
      <c r="N127" s="4">
        <f>N128</f>
        <v>42900</v>
      </c>
      <c r="O127" s="4">
        <f t="shared" ref="O127:R127" si="158">O128</f>
        <v>0</v>
      </c>
      <c r="P127" s="4">
        <f t="shared" si="158"/>
        <v>42900</v>
      </c>
      <c r="Q127" s="4">
        <f t="shared" si="158"/>
        <v>0</v>
      </c>
      <c r="R127" s="4">
        <f t="shared" si="158"/>
        <v>42900</v>
      </c>
      <c r="S127" s="67"/>
    </row>
    <row r="128" spans="1:19" ht="31.5" outlineLevel="4" x14ac:dyDescent="0.25">
      <c r="A128" s="5" t="s">
        <v>461</v>
      </c>
      <c r="B128" s="5"/>
      <c r="C128" s="60" t="s">
        <v>615</v>
      </c>
      <c r="D128" s="4">
        <f>D129+D131</f>
        <v>42900</v>
      </c>
      <c r="E128" s="4">
        <f t="shared" ref="E128:H128" si="159">E129+E131</f>
        <v>0</v>
      </c>
      <c r="F128" s="4">
        <f t="shared" si="159"/>
        <v>42900</v>
      </c>
      <c r="G128" s="4">
        <f t="shared" si="159"/>
        <v>5956.9764100000002</v>
      </c>
      <c r="H128" s="4">
        <f t="shared" si="159"/>
        <v>48856.976410000003</v>
      </c>
      <c r="I128" s="4">
        <f>I129+I131</f>
        <v>42900</v>
      </c>
      <c r="J128" s="4">
        <f t="shared" ref="J128:M128" si="160">J129+J131</f>
        <v>0</v>
      </c>
      <c r="K128" s="4">
        <f t="shared" si="160"/>
        <v>42900</v>
      </c>
      <c r="L128" s="4">
        <f t="shared" si="160"/>
        <v>0</v>
      </c>
      <c r="M128" s="4">
        <f t="shared" si="160"/>
        <v>42900</v>
      </c>
      <c r="N128" s="4">
        <f>N129+N131</f>
        <v>42900</v>
      </c>
      <c r="O128" s="4">
        <f t="shared" ref="O128:R128" si="161">O129+O131</f>
        <v>0</v>
      </c>
      <c r="P128" s="4">
        <f t="shared" si="161"/>
        <v>42900</v>
      </c>
      <c r="Q128" s="4">
        <f t="shared" si="161"/>
        <v>0</v>
      </c>
      <c r="R128" s="4">
        <f t="shared" si="161"/>
        <v>42900</v>
      </c>
      <c r="S128" s="67"/>
    </row>
    <row r="129" spans="1:19" ht="47.25" outlineLevel="5" x14ac:dyDescent="0.25">
      <c r="A129" s="5" t="s">
        <v>462</v>
      </c>
      <c r="B129" s="5"/>
      <c r="C129" s="60" t="s">
        <v>552</v>
      </c>
      <c r="D129" s="4">
        <f>D130</f>
        <v>12900</v>
      </c>
      <c r="E129" s="4">
        <f t="shared" ref="E129:H129" si="162">E130</f>
        <v>0</v>
      </c>
      <c r="F129" s="4">
        <f t="shared" si="162"/>
        <v>12900</v>
      </c>
      <c r="G129" s="4">
        <f t="shared" si="162"/>
        <v>5956.9764100000002</v>
      </c>
      <c r="H129" s="4">
        <f t="shared" si="162"/>
        <v>18856.976409999999</v>
      </c>
      <c r="I129" s="4">
        <f>I130</f>
        <v>12900</v>
      </c>
      <c r="J129" s="4">
        <f t="shared" ref="J129:M129" si="163">J130</f>
        <v>0</v>
      </c>
      <c r="K129" s="4">
        <f t="shared" si="163"/>
        <v>12900</v>
      </c>
      <c r="L129" s="4">
        <f t="shared" si="163"/>
        <v>0</v>
      </c>
      <c r="M129" s="4">
        <f t="shared" si="163"/>
        <v>12900</v>
      </c>
      <c r="N129" s="4">
        <f>N130</f>
        <v>12900</v>
      </c>
      <c r="O129" s="4">
        <f t="shared" ref="O129:R129" si="164">O130</f>
        <v>0</v>
      </c>
      <c r="P129" s="4">
        <f t="shared" si="164"/>
        <v>12900</v>
      </c>
      <c r="Q129" s="4">
        <f t="shared" si="164"/>
        <v>0</v>
      </c>
      <c r="R129" s="4">
        <f t="shared" si="164"/>
        <v>12900</v>
      </c>
      <c r="S129" s="67"/>
    </row>
    <row r="130" spans="1:19" ht="31.5" outlineLevel="7" x14ac:dyDescent="0.25">
      <c r="A130" s="11" t="s">
        <v>462</v>
      </c>
      <c r="B130" s="11" t="s">
        <v>92</v>
      </c>
      <c r="C130" s="59" t="s">
        <v>93</v>
      </c>
      <c r="D130" s="8">
        <v>12900</v>
      </c>
      <c r="E130" s="8"/>
      <c r="F130" s="8">
        <f>SUM(D130:E130)</f>
        <v>12900</v>
      </c>
      <c r="G130" s="8">
        <f>59.96482+5891.0667+4.19999+1.7449</f>
        <v>5956.9764100000002</v>
      </c>
      <c r="H130" s="8">
        <f>SUM(F130:G130)</f>
        <v>18856.976409999999</v>
      </c>
      <c r="I130" s="8">
        <v>12900</v>
      </c>
      <c r="J130" s="8"/>
      <c r="K130" s="8">
        <f>SUM(I130:J130)</f>
        <v>12900</v>
      </c>
      <c r="L130" s="8"/>
      <c r="M130" s="8">
        <f>SUM(K130:L130)</f>
        <v>12900</v>
      </c>
      <c r="N130" s="8">
        <v>12900</v>
      </c>
      <c r="O130" s="8"/>
      <c r="P130" s="8">
        <f>SUM(N130:O130)</f>
        <v>12900</v>
      </c>
      <c r="Q130" s="8"/>
      <c r="R130" s="8">
        <f>SUM(P130:Q130)</f>
        <v>12900</v>
      </c>
      <c r="S130" s="67"/>
    </row>
    <row r="131" spans="1:19" s="92" customFormat="1" ht="47.25" hidden="1" outlineLevel="5" x14ac:dyDescent="0.25">
      <c r="A131" s="5" t="s">
        <v>462</v>
      </c>
      <c r="B131" s="5"/>
      <c r="C131" s="60" t="s">
        <v>577</v>
      </c>
      <c r="D131" s="4">
        <f>D132</f>
        <v>30000</v>
      </c>
      <c r="E131" s="4">
        <f t="shared" ref="E131:H131" si="165">E132</f>
        <v>0</v>
      </c>
      <c r="F131" s="4">
        <f t="shared" si="165"/>
        <v>30000</v>
      </c>
      <c r="G131" s="4">
        <f t="shared" si="165"/>
        <v>0</v>
      </c>
      <c r="H131" s="4">
        <f t="shared" si="165"/>
        <v>30000</v>
      </c>
      <c r="I131" s="4">
        <f>I132</f>
        <v>30000</v>
      </c>
      <c r="J131" s="4">
        <f t="shared" ref="J131:M131" si="166">J132</f>
        <v>0</v>
      </c>
      <c r="K131" s="4">
        <f t="shared" si="166"/>
        <v>30000</v>
      </c>
      <c r="L131" s="4">
        <f t="shared" si="166"/>
        <v>0</v>
      </c>
      <c r="M131" s="4">
        <f t="shared" si="166"/>
        <v>30000</v>
      </c>
      <c r="N131" s="4">
        <f>N132</f>
        <v>30000</v>
      </c>
      <c r="O131" s="4">
        <f t="shared" ref="O131:R131" si="167">O132</f>
        <v>0</v>
      </c>
      <c r="P131" s="4">
        <f t="shared" si="167"/>
        <v>30000</v>
      </c>
      <c r="Q131" s="4">
        <f t="shared" si="167"/>
        <v>0</v>
      </c>
      <c r="R131" s="4">
        <f t="shared" si="167"/>
        <v>30000</v>
      </c>
      <c r="S131" s="67"/>
    </row>
    <row r="132" spans="1:19" s="92" customFormat="1" ht="31.5" hidden="1" outlineLevel="7" x14ac:dyDescent="0.25">
      <c r="A132" s="11" t="s">
        <v>462</v>
      </c>
      <c r="B132" s="11" t="s">
        <v>92</v>
      </c>
      <c r="C132" s="59" t="s">
        <v>93</v>
      </c>
      <c r="D132" s="8">
        <v>30000</v>
      </c>
      <c r="E132" s="8"/>
      <c r="F132" s="8">
        <f>SUM(D132:E132)</f>
        <v>30000</v>
      </c>
      <c r="G132" s="8"/>
      <c r="H132" s="8">
        <f>SUM(F132:G132)</f>
        <v>30000</v>
      </c>
      <c r="I132" s="8">
        <v>30000</v>
      </c>
      <c r="J132" s="8"/>
      <c r="K132" s="8">
        <f>SUM(I132:J132)</f>
        <v>30000</v>
      </c>
      <c r="L132" s="8"/>
      <c r="M132" s="8">
        <f>SUM(K132:L132)</f>
        <v>30000</v>
      </c>
      <c r="N132" s="8">
        <v>30000</v>
      </c>
      <c r="O132" s="8"/>
      <c r="P132" s="8">
        <f>SUM(N132:O132)</f>
        <v>30000</v>
      </c>
      <c r="Q132" s="8"/>
      <c r="R132" s="8">
        <f>SUM(P132:Q132)</f>
        <v>30000</v>
      </c>
      <c r="S132" s="67"/>
    </row>
    <row r="133" spans="1:19" ht="31.5" hidden="1" outlineLevel="3" x14ac:dyDescent="0.25">
      <c r="A133" s="5" t="s">
        <v>449</v>
      </c>
      <c r="B133" s="5"/>
      <c r="C133" s="60" t="s">
        <v>450</v>
      </c>
      <c r="D133" s="4">
        <f t="shared" ref="D133:R135" si="168">D134</f>
        <v>500</v>
      </c>
      <c r="E133" s="4">
        <f t="shared" si="168"/>
        <v>0</v>
      </c>
      <c r="F133" s="4">
        <f t="shared" si="168"/>
        <v>500</v>
      </c>
      <c r="G133" s="4">
        <f t="shared" si="168"/>
        <v>0</v>
      </c>
      <c r="H133" s="4">
        <f t="shared" si="168"/>
        <v>500</v>
      </c>
      <c r="I133" s="4">
        <f t="shared" si="168"/>
        <v>400</v>
      </c>
      <c r="J133" s="4">
        <f t="shared" si="168"/>
        <v>0</v>
      </c>
      <c r="K133" s="4">
        <f t="shared" si="168"/>
        <v>400</v>
      </c>
      <c r="L133" s="4">
        <f t="shared" si="168"/>
        <v>0</v>
      </c>
      <c r="M133" s="4">
        <f t="shared" si="168"/>
        <v>400</v>
      </c>
      <c r="N133" s="4">
        <f t="shared" si="168"/>
        <v>400</v>
      </c>
      <c r="O133" s="4">
        <f t="shared" si="168"/>
        <v>0</v>
      </c>
      <c r="P133" s="4">
        <f t="shared" si="168"/>
        <v>400</v>
      </c>
      <c r="Q133" s="4">
        <f t="shared" si="168"/>
        <v>0</v>
      </c>
      <c r="R133" s="4">
        <f t="shared" si="168"/>
        <v>400</v>
      </c>
      <c r="S133" s="67"/>
    </row>
    <row r="134" spans="1:19" ht="47.25" hidden="1" outlineLevel="4" x14ac:dyDescent="0.25">
      <c r="A134" s="5" t="s">
        <v>451</v>
      </c>
      <c r="B134" s="5"/>
      <c r="C134" s="60" t="s">
        <v>452</v>
      </c>
      <c r="D134" s="4">
        <f t="shared" si="168"/>
        <v>500</v>
      </c>
      <c r="E134" s="4">
        <f t="shared" si="168"/>
        <v>0</v>
      </c>
      <c r="F134" s="4">
        <f t="shared" si="168"/>
        <v>500</v>
      </c>
      <c r="G134" s="4">
        <f t="shared" si="168"/>
        <v>0</v>
      </c>
      <c r="H134" s="4">
        <f t="shared" si="168"/>
        <v>500</v>
      </c>
      <c r="I134" s="4">
        <f t="shared" si="168"/>
        <v>400</v>
      </c>
      <c r="J134" s="4">
        <f t="shared" si="168"/>
        <v>0</v>
      </c>
      <c r="K134" s="4">
        <f t="shared" si="168"/>
        <v>400</v>
      </c>
      <c r="L134" s="4">
        <f t="shared" si="168"/>
        <v>0</v>
      </c>
      <c r="M134" s="4">
        <f t="shared" si="168"/>
        <v>400</v>
      </c>
      <c r="N134" s="4">
        <f t="shared" si="168"/>
        <v>400</v>
      </c>
      <c r="O134" s="4">
        <f t="shared" si="168"/>
        <v>0</v>
      </c>
      <c r="P134" s="4">
        <f t="shared" si="168"/>
        <v>400</v>
      </c>
      <c r="Q134" s="4">
        <f t="shared" si="168"/>
        <v>0</v>
      </c>
      <c r="R134" s="4">
        <f t="shared" si="168"/>
        <v>400</v>
      </c>
      <c r="S134" s="67"/>
    </row>
    <row r="135" spans="1:19" ht="15.75" hidden="1" outlineLevel="5" x14ac:dyDescent="0.25">
      <c r="A135" s="5" t="s">
        <v>453</v>
      </c>
      <c r="B135" s="5"/>
      <c r="C135" s="60" t="s">
        <v>454</v>
      </c>
      <c r="D135" s="4">
        <f t="shared" si="168"/>
        <v>500</v>
      </c>
      <c r="E135" s="4">
        <f t="shared" si="168"/>
        <v>0</v>
      </c>
      <c r="F135" s="4">
        <f t="shared" si="168"/>
        <v>500</v>
      </c>
      <c r="G135" s="4">
        <f t="shared" si="168"/>
        <v>0</v>
      </c>
      <c r="H135" s="4">
        <f t="shared" si="168"/>
        <v>500</v>
      </c>
      <c r="I135" s="4">
        <f t="shared" si="168"/>
        <v>400</v>
      </c>
      <c r="J135" s="4">
        <f t="shared" si="168"/>
        <v>0</v>
      </c>
      <c r="K135" s="4">
        <f t="shared" si="168"/>
        <v>400</v>
      </c>
      <c r="L135" s="4">
        <f t="shared" si="168"/>
        <v>0</v>
      </c>
      <c r="M135" s="4">
        <f t="shared" si="168"/>
        <v>400</v>
      </c>
      <c r="N135" s="4">
        <f t="shared" si="168"/>
        <v>400</v>
      </c>
      <c r="O135" s="4">
        <f t="shared" si="168"/>
        <v>0</v>
      </c>
      <c r="P135" s="4">
        <f t="shared" si="168"/>
        <v>400</v>
      </c>
      <c r="Q135" s="4">
        <f t="shared" si="168"/>
        <v>0</v>
      </c>
      <c r="R135" s="4">
        <f t="shared" si="168"/>
        <v>400</v>
      </c>
      <c r="S135" s="67"/>
    </row>
    <row r="136" spans="1:19" ht="31.5" hidden="1" outlineLevel="7" x14ac:dyDescent="0.25">
      <c r="A136" s="11" t="s">
        <v>453</v>
      </c>
      <c r="B136" s="11" t="s">
        <v>11</v>
      </c>
      <c r="C136" s="59" t="s">
        <v>12</v>
      </c>
      <c r="D136" s="8">
        <v>500</v>
      </c>
      <c r="E136" s="8"/>
      <c r="F136" s="8">
        <f>SUM(D136:E136)</f>
        <v>500</v>
      </c>
      <c r="G136" s="8"/>
      <c r="H136" s="8">
        <f>SUM(F136:G136)</f>
        <v>500</v>
      </c>
      <c r="I136" s="8">
        <v>400</v>
      </c>
      <c r="J136" s="8"/>
      <c r="K136" s="8">
        <f>SUM(I136:J136)</f>
        <v>400</v>
      </c>
      <c r="L136" s="8"/>
      <c r="M136" s="8">
        <f>SUM(K136:L136)</f>
        <v>400</v>
      </c>
      <c r="N136" s="8">
        <v>400</v>
      </c>
      <c r="O136" s="8"/>
      <c r="P136" s="8">
        <f>SUM(N136:O136)</f>
        <v>400</v>
      </c>
      <c r="Q136" s="8"/>
      <c r="R136" s="8">
        <f>SUM(P136:Q136)</f>
        <v>400</v>
      </c>
      <c r="S136" s="67"/>
    </row>
    <row r="137" spans="1:19" ht="47.25" hidden="1" outlineLevel="3" x14ac:dyDescent="0.25">
      <c r="A137" s="5" t="s">
        <v>445</v>
      </c>
      <c r="B137" s="5"/>
      <c r="C137" s="60" t="s">
        <v>446</v>
      </c>
      <c r="D137" s="4">
        <f>D138</f>
        <v>164085.20000000001</v>
      </c>
      <c r="E137" s="4">
        <f t="shared" ref="E137:R137" si="169">E138</f>
        <v>0</v>
      </c>
      <c r="F137" s="4">
        <f t="shared" si="169"/>
        <v>164085.20000000001</v>
      </c>
      <c r="G137" s="4">
        <f t="shared" si="169"/>
        <v>0</v>
      </c>
      <c r="H137" s="4">
        <f t="shared" si="169"/>
        <v>164085.20000000001</v>
      </c>
      <c r="I137" s="4">
        <f t="shared" si="169"/>
        <v>155169.60000000001</v>
      </c>
      <c r="J137" s="4">
        <f t="shared" si="169"/>
        <v>0</v>
      </c>
      <c r="K137" s="4">
        <f t="shared" si="169"/>
        <v>155169.60000000001</v>
      </c>
      <c r="L137" s="4">
        <f t="shared" si="169"/>
        <v>0</v>
      </c>
      <c r="M137" s="4">
        <f t="shared" si="169"/>
        <v>155169.60000000001</v>
      </c>
      <c r="N137" s="4">
        <f t="shared" si="169"/>
        <v>154837.5</v>
      </c>
      <c r="O137" s="4">
        <f t="shared" si="169"/>
        <v>0</v>
      </c>
      <c r="P137" s="4">
        <f t="shared" si="169"/>
        <v>154837.5</v>
      </c>
      <c r="Q137" s="4">
        <f t="shared" si="169"/>
        <v>0</v>
      </c>
      <c r="R137" s="4">
        <f t="shared" si="169"/>
        <v>154837.5</v>
      </c>
      <c r="S137" s="67"/>
    </row>
    <row r="138" spans="1:19" ht="31.5" hidden="1" outlineLevel="4" x14ac:dyDescent="0.25">
      <c r="A138" s="5" t="s">
        <v>447</v>
      </c>
      <c r="B138" s="5"/>
      <c r="C138" s="60" t="s">
        <v>57</v>
      </c>
      <c r="D138" s="4">
        <f>D139+D143+D145+D147+D149+D151+D153+D155+D157</f>
        <v>164085.20000000001</v>
      </c>
      <c r="E138" s="4">
        <f t="shared" ref="E138:R138" si="170">E139+E143+E145+E147+E149+E151+E153+E155+E157</f>
        <v>0</v>
      </c>
      <c r="F138" s="4">
        <f t="shared" si="170"/>
        <v>164085.20000000001</v>
      </c>
      <c r="G138" s="4">
        <f t="shared" si="170"/>
        <v>0</v>
      </c>
      <c r="H138" s="4">
        <f t="shared" si="170"/>
        <v>164085.20000000001</v>
      </c>
      <c r="I138" s="4">
        <f t="shared" si="170"/>
        <v>155169.60000000001</v>
      </c>
      <c r="J138" s="4">
        <f t="shared" si="170"/>
        <v>0</v>
      </c>
      <c r="K138" s="4">
        <f t="shared" si="170"/>
        <v>155169.60000000001</v>
      </c>
      <c r="L138" s="4">
        <f t="shared" si="170"/>
        <v>0</v>
      </c>
      <c r="M138" s="4">
        <f t="shared" si="170"/>
        <v>155169.60000000001</v>
      </c>
      <c r="N138" s="4">
        <f t="shared" si="170"/>
        <v>154837.5</v>
      </c>
      <c r="O138" s="4">
        <f t="shared" si="170"/>
        <v>0</v>
      </c>
      <c r="P138" s="4">
        <f t="shared" si="170"/>
        <v>154837.5</v>
      </c>
      <c r="Q138" s="4">
        <f t="shared" si="170"/>
        <v>0</v>
      </c>
      <c r="R138" s="4">
        <f t="shared" si="170"/>
        <v>154837.5</v>
      </c>
      <c r="S138" s="67"/>
    </row>
    <row r="139" spans="1:19" ht="15.75" hidden="1" outlineLevel="5" x14ac:dyDescent="0.25">
      <c r="A139" s="5" t="s">
        <v>477</v>
      </c>
      <c r="B139" s="5"/>
      <c r="C139" s="60" t="s">
        <v>59</v>
      </c>
      <c r="D139" s="4">
        <f>D140+D141+D142</f>
        <v>8054.9000000000005</v>
      </c>
      <c r="E139" s="4">
        <f t="shared" ref="E139:H139" si="171">E140+E141+E142</f>
        <v>0</v>
      </c>
      <c r="F139" s="4">
        <f t="shared" si="171"/>
        <v>8054.9000000000005</v>
      </c>
      <c r="G139" s="4">
        <f t="shared" si="171"/>
        <v>0</v>
      </c>
      <c r="H139" s="4">
        <f t="shared" si="171"/>
        <v>8054.9000000000005</v>
      </c>
      <c r="I139" s="4">
        <f>I140+I141+I142</f>
        <v>6932.6</v>
      </c>
      <c r="J139" s="4">
        <f t="shared" ref="J139:M139" si="172">J140+J141+J142</f>
        <v>0</v>
      </c>
      <c r="K139" s="4">
        <f t="shared" si="172"/>
        <v>6932.6</v>
      </c>
      <c r="L139" s="4">
        <f t="shared" si="172"/>
        <v>0</v>
      </c>
      <c r="M139" s="4">
        <f t="shared" si="172"/>
        <v>6932.6</v>
      </c>
      <c r="N139" s="4">
        <f>N140+N141+N142</f>
        <v>6600.5</v>
      </c>
      <c r="O139" s="4">
        <f t="shared" ref="O139:R139" si="173">O140+O141+O142</f>
        <v>0</v>
      </c>
      <c r="P139" s="4">
        <f t="shared" si="173"/>
        <v>6600.5</v>
      </c>
      <c r="Q139" s="4">
        <f t="shared" si="173"/>
        <v>0</v>
      </c>
      <c r="R139" s="4">
        <f t="shared" si="173"/>
        <v>6600.5</v>
      </c>
      <c r="S139" s="67"/>
    </row>
    <row r="140" spans="1:19" ht="63" hidden="1" outlineLevel="7" x14ac:dyDescent="0.25">
      <c r="A140" s="11" t="s">
        <v>477</v>
      </c>
      <c r="B140" s="11" t="s">
        <v>8</v>
      </c>
      <c r="C140" s="59" t="s">
        <v>9</v>
      </c>
      <c r="D140" s="8">
        <v>7731</v>
      </c>
      <c r="E140" s="8"/>
      <c r="F140" s="8">
        <f>SUM(D140:E140)</f>
        <v>7731</v>
      </c>
      <c r="G140" s="8"/>
      <c r="H140" s="8">
        <f>SUM(F140:G140)</f>
        <v>7731</v>
      </c>
      <c r="I140" s="8">
        <v>6642.3</v>
      </c>
      <c r="J140" s="8"/>
      <c r="K140" s="8">
        <f>SUM(I140:J140)</f>
        <v>6642.3</v>
      </c>
      <c r="L140" s="8"/>
      <c r="M140" s="8">
        <f>SUM(K140:L140)</f>
        <v>6642.3</v>
      </c>
      <c r="N140" s="8">
        <v>6310.2</v>
      </c>
      <c r="O140" s="8"/>
      <c r="P140" s="8">
        <f>SUM(N140:O140)</f>
        <v>6310.2</v>
      </c>
      <c r="Q140" s="8"/>
      <c r="R140" s="8">
        <f>SUM(P140:Q140)</f>
        <v>6310.2</v>
      </c>
      <c r="S140" s="67"/>
    </row>
    <row r="141" spans="1:19" ht="31.5" hidden="1" outlineLevel="7" x14ac:dyDescent="0.25">
      <c r="A141" s="11" t="s">
        <v>477</v>
      </c>
      <c r="B141" s="11" t="s">
        <v>11</v>
      </c>
      <c r="C141" s="59" t="s">
        <v>12</v>
      </c>
      <c r="D141" s="8">
        <v>323.60000000000002</v>
      </c>
      <c r="E141" s="8"/>
      <c r="F141" s="8">
        <f>SUM(D141:E141)</f>
        <v>323.60000000000002</v>
      </c>
      <c r="G141" s="8"/>
      <c r="H141" s="8">
        <f>SUM(F141:G141)</f>
        <v>323.60000000000002</v>
      </c>
      <c r="I141" s="8">
        <v>290</v>
      </c>
      <c r="J141" s="8"/>
      <c r="K141" s="8">
        <f>SUM(I141:J141)</f>
        <v>290</v>
      </c>
      <c r="L141" s="8"/>
      <c r="M141" s="8">
        <f>SUM(K141:L141)</f>
        <v>290</v>
      </c>
      <c r="N141" s="8">
        <v>290</v>
      </c>
      <c r="O141" s="8"/>
      <c r="P141" s="8">
        <f>SUM(N141:O141)</f>
        <v>290</v>
      </c>
      <c r="Q141" s="8"/>
      <c r="R141" s="8">
        <f>SUM(P141:Q141)</f>
        <v>290</v>
      </c>
      <c r="S141" s="67"/>
    </row>
    <row r="142" spans="1:19" ht="15.75" hidden="1" outlineLevel="7" x14ac:dyDescent="0.25">
      <c r="A142" s="11" t="s">
        <v>477</v>
      </c>
      <c r="B142" s="11" t="s">
        <v>27</v>
      </c>
      <c r="C142" s="59" t="s">
        <v>28</v>
      </c>
      <c r="D142" s="8">
        <v>0.3</v>
      </c>
      <c r="E142" s="8"/>
      <c r="F142" s="8">
        <f>SUM(D142:E142)</f>
        <v>0.3</v>
      </c>
      <c r="G142" s="8"/>
      <c r="H142" s="8">
        <f>SUM(F142:G142)</f>
        <v>0.3</v>
      </c>
      <c r="I142" s="8">
        <v>0.3</v>
      </c>
      <c r="J142" s="8"/>
      <c r="K142" s="8">
        <f>SUM(I142:J142)</f>
        <v>0.3</v>
      </c>
      <c r="L142" s="8"/>
      <c r="M142" s="8">
        <f>SUM(K142:L142)</f>
        <v>0.3</v>
      </c>
      <c r="N142" s="8">
        <v>0.3</v>
      </c>
      <c r="O142" s="8"/>
      <c r="P142" s="8">
        <f>SUM(N142:O142)</f>
        <v>0.3</v>
      </c>
      <c r="Q142" s="8"/>
      <c r="R142" s="8">
        <f>SUM(P142:Q142)</f>
        <v>0.3</v>
      </c>
      <c r="S142" s="67"/>
    </row>
    <row r="143" spans="1:19" ht="15.75" hidden="1" outlineLevel="5" x14ac:dyDescent="0.25">
      <c r="A143" s="5" t="s">
        <v>448</v>
      </c>
      <c r="B143" s="5"/>
      <c r="C143" s="60" t="s">
        <v>417</v>
      </c>
      <c r="D143" s="4">
        <f>D144</f>
        <v>43833</v>
      </c>
      <c r="E143" s="4">
        <f t="shared" ref="E143:H143" si="174">E144</f>
        <v>0</v>
      </c>
      <c r="F143" s="4">
        <f t="shared" si="174"/>
        <v>43833</v>
      </c>
      <c r="G143" s="4">
        <f t="shared" si="174"/>
        <v>0</v>
      </c>
      <c r="H143" s="4">
        <f t="shared" si="174"/>
        <v>43833</v>
      </c>
      <c r="I143" s="4">
        <f>I144</f>
        <v>41645</v>
      </c>
      <c r="J143" s="4">
        <f t="shared" ref="J143:M143" si="175">J144</f>
        <v>0</v>
      </c>
      <c r="K143" s="4">
        <f t="shared" si="175"/>
        <v>41645</v>
      </c>
      <c r="L143" s="4">
        <f t="shared" si="175"/>
        <v>0</v>
      </c>
      <c r="M143" s="4">
        <f t="shared" si="175"/>
        <v>41645</v>
      </c>
      <c r="N143" s="4">
        <f>N144</f>
        <v>41645</v>
      </c>
      <c r="O143" s="4">
        <f t="shared" ref="O143:R143" si="176">O144</f>
        <v>0</v>
      </c>
      <c r="P143" s="4">
        <f t="shared" si="176"/>
        <v>41645</v>
      </c>
      <c r="Q143" s="4">
        <f t="shared" si="176"/>
        <v>0</v>
      </c>
      <c r="R143" s="4">
        <f t="shared" si="176"/>
        <v>41645</v>
      </c>
      <c r="S143" s="67"/>
    </row>
    <row r="144" spans="1:19" ht="31.5" hidden="1" outlineLevel="7" x14ac:dyDescent="0.25">
      <c r="A144" s="11" t="s">
        <v>448</v>
      </c>
      <c r="B144" s="11" t="s">
        <v>92</v>
      </c>
      <c r="C144" s="59" t="s">
        <v>93</v>
      </c>
      <c r="D144" s="8">
        <v>43833</v>
      </c>
      <c r="E144" s="8"/>
      <c r="F144" s="8">
        <f>SUM(D144:E144)</f>
        <v>43833</v>
      </c>
      <c r="G144" s="8"/>
      <c r="H144" s="8">
        <f>SUM(F144:G144)</f>
        <v>43833</v>
      </c>
      <c r="I144" s="8">
        <v>41645</v>
      </c>
      <c r="J144" s="8"/>
      <c r="K144" s="8">
        <f>SUM(I144:J144)</f>
        <v>41645</v>
      </c>
      <c r="L144" s="8"/>
      <c r="M144" s="8">
        <f>SUM(K144:L144)</f>
        <v>41645</v>
      </c>
      <c r="N144" s="8">
        <v>41645</v>
      </c>
      <c r="O144" s="8"/>
      <c r="P144" s="8">
        <f>SUM(N144:O144)</f>
        <v>41645</v>
      </c>
      <c r="Q144" s="8"/>
      <c r="R144" s="8">
        <f>SUM(P144:Q144)</f>
        <v>41645</v>
      </c>
      <c r="S144" s="67"/>
    </row>
    <row r="145" spans="1:19" ht="15.75" hidden="1" outlineLevel="5" x14ac:dyDescent="0.25">
      <c r="A145" s="5" t="s">
        <v>455</v>
      </c>
      <c r="B145" s="5"/>
      <c r="C145" s="60" t="s">
        <v>456</v>
      </c>
      <c r="D145" s="4">
        <f>D146</f>
        <v>1022.8</v>
      </c>
      <c r="E145" s="4">
        <f t="shared" ref="E145:H145" si="177">E146</f>
        <v>0</v>
      </c>
      <c r="F145" s="4">
        <f t="shared" si="177"/>
        <v>1022.8</v>
      </c>
      <c r="G145" s="4">
        <f t="shared" si="177"/>
        <v>0</v>
      </c>
      <c r="H145" s="4">
        <f t="shared" si="177"/>
        <v>1022.8</v>
      </c>
      <c r="I145" s="4">
        <f>I146</f>
        <v>972</v>
      </c>
      <c r="J145" s="4">
        <f t="shared" ref="J145:M145" si="178">J146</f>
        <v>0</v>
      </c>
      <c r="K145" s="4">
        <f t="shared" si="178"/>
        <v>972</v>
      </c>
      <c r="L145" s="4">
        <f t="shared" si="178"/>
        <v>0</v>
      </c>
      <c r="M145" s="4">
        <f t="shared" si="178"/>
        <v>972</v>
      </c>
      <c r="N145" s="4">
        <f>N146</f>
        <v>972</v>
      </c>
      <c r="O145" s="4">
        <f t="shared" ref="O145:R145" si="179">O146</f>
        <v>0</v>
      </c>
      <c r="P145" s="4">
        <f t="shared" si="179"/>
        <v>972</v>
      </c>
      <c r="Q145" s="4">
        <f t="shared" si="179"/>
        <v>0</v>
      </c>
      <c r="R145" s="4">
        <f t="shared" si="179"/>
        <v>972</v>
      </c>
      <c r="S145" s="67"/>
    </row>
    <row r="146" spans="1:19" ht="31.5" hidden="1" outlineLevel="7" x14ac:dyDescent="0.25">
      <c r="A146" s="11" t="s">
        <v>455</v>
      </c>
      <c r="B146" s="11" t="s">
        <v>92</v>
      </c>
      <c r="C146" s="59" t="s">
        <v>93</v>
      </c>
      <c r="D146" s="8">
        <v>1022.8</v>
      </c>
      <c r="E146" s="8"/>
      <c r="F146" s="8">
        <f>SUM(D146:E146)</f>
        <v>1022.8</v>
      </c>
      <c r="G146" s="8"/>
      <c r="H146" s="8">
        <f>SUM(F146:G146)</f>
        <v>1022.8</v>
      </c>
      <c r="I146" s="8">
        <v>972</v>
      </c>
      <c r="J146" s="8"/>
      <c r="K146" s="8">
        <f>SUM(I146:J146)</f>
        <v>972</v>
      </c>
      <c r="L146" s="8"/>
      <c r="M146" s="8">
        <f>SUM(K146:L146)</f>
        <v>972</v>
      </c>
      <c r="N146" s="8">
        <v>972</v>
      </c>
      <c r="O146" s="8"/>
      <c r="P146" s="8">
        <f>SUM(N146:O146)</f>
        <v>972</v>
      </c>
      <c r="Q146" s="8"/>
      <c r="R146" s="8">
        <f>SUM(P146:Q146)</f>
        <v>972</v>
      </c>
      <c r="S146" s="67"/>
    </row>
    <row r="147" spans="1:19" ht="15.75" hidden="1" outlineLevel="5" x14ac:dyDescent="0.25">
      <c r="A147" s="5" t="s">
        <v>463</v>
      </c>
      <c r="B147" s="5"/>
      <c r="C147" s="60" t="s">
        <v>464</v>
      </c>
      <c r="D147" s="4">
        <f>D148</f>
        <v>39282.800000000003</v>
      </c>
      <c r="E147" s="4">
        <f t="shared" ref="E147:H147" si="180">E148</f>
        <v>0</v>
      </c>
      <c r="F147" s="4">
        <f t="shared" si="180"/>
        <v>39282.800000000003</v>
      </c>
      <c r="G147" s="4">
        <f t="shared" si="180"/>
        <v>0</v>
      </c>
      <c r="H147" s="4">
        <f t="shared" si="180"/>
        <v>39282.800000000003</v>
      </c>
      <c r="I147" s="4">
        <f>I148</f>
        <v>37320</v>
      </c>
      <c r="J147" s="4">
        <f t="shared" ref="J147:M147" si="181">J148</f>
        <v>0</v>
      </c>
      <c r="K147" s="4">
        <f t="shared" si="181"/>
        <v>37320</v>
      </c>
      <c r="L147" s="4">
        <f t="shared" si="181"/>
        <v>0</v>
      </c>
      <c r="M147" s="4">
        <f t="shared" si="181"/>
        <v>37320</v>
      </c>
      <c r="N147" s="4">
        <f>N148</f>
        <v>37320</v>
      </c>
      <c r="O147" s="4">
        <f t="shared" ref="O147:R147" si="182">O148</f>
        <v>0</v>
      </c>
      <c r="P147" s="4">
        <f t="shared" si="182"/>
        <v>37320</v>
      </c>
      <c r="Q147" s="4">
        <f t="shared" si="182"/>
        <v>0</v>
      </c>
      <c r="R147" s="4">
        <f t="shared" si="182"/>
        <v>37320</v>
      </c>
      <c r="S147" s="67"/>
    </row>
    <row r="148" spans="1:19" ht="31.5" hidden="1" outlineLevel="7" x14ac:dyDescent="0.25">
      <c r="A148" s="11" t="s">
        <v>463</v>
      </c>
      <c r="B148" s="11" t="s">
        <v>92</v>
      </c>
      <c r="C148" s="59" t="s">
        <v>93</v>
      </c>
      <c r="D148" s="8">
        <v>39282.800000000003</v>
      </c>
      <c r="E148" s="8"/>
      <c r="F148" s="8">
        <f>SUM(D148:E148)</f>
        <v>39282.800000000003</v>
      </c>
      <c r="G148" s="8"/>
      <c r="H148" s="8">
        <f>SUM(F148:G148)</f>
        <v>39282.800000000003</v>
      </c>
      <c r="I148" s="8">
        <v>37320</v>
      </c>
      <c r="J148" s="8"/>
      <c r="K148" s="8">
        <f>SUM(I148:J148)</f>
        <v>37320</v>
      </c>
      <c r="L148" s="8"/>
      <c r="M148" s="8">
        <f>SUM(K148:L148)</f>
        <v>37320</v>
      </c>
      <c r="N148" s="8">
        <v>37320</v>
      </c>
      <c r="O148" s="8"/>
      <c r="P148" s="8">
        <f>SUM(N148:O148)</f>
        <v>37320</v>
      </c>
      <c r="Q148" s="8"/>
      <c r="R148" s="8">
        <f>SUM(P148:Q148)</f>
        <v>37320</v>
      </c>
      <c r="S148" s="67"/>
    </row>
    <row r="149" spans="1:19" ht="15.75" hidden="1" outlineLevel="5" x14ac:dyDescent="0.25">
      <c r="A149" s="5" t="s">
        <v>465</v>
      </c>
      <c r="B149" s="5"/>
      <c r="C149" s="60" t="s">
        <v>466</v>
      </c>
      <c r="D149" s="4">
        <f>D150</f>
        <v>23127</v>
      </c>
      <c r="E149" s="4">
        <f t="shared" ref="E149:H149" si="183">E150</f>
        <v>0</v>
      </c>
      <c r="F149" s="4">
        <f t="shared" si="183"/>
        <v>23127</v>
      </c>
      <c r="G149" s="4">
        <f t="shared" si="183"/>
        <v>0</v>
      </c>
      <c r="H149" s="4">
        <f t="shared" si="183"/>
        <v>23127</v>
      </c>
      <c r="I149" s="4">
        <f>I150</f>
        <v>21970</v>
      </c>
      <c r="J149" s="4">
        <f t="shared" ref="J149:M149" si="184">J150</f>
        <v>0</v>
      </c>
      <c r="K149" s="4">
        <f t="shared" si="184"/>
        <v>21970</v>
      </c>
      <c r="L149" s="4">
        <f t="shared" si="184"/>
        <v>0</v>
      </c>
      <c r="M149" s="4">
        <f t="shared" si="184"/>
        <v>21970</v>
      </c>
      <c r="N149" s="4">
        <f>N150</f>
        <v>21970</v>
      </c>
      <c r="O149" s="4">
        <f t="shared" ref="O149:R149" si="185">O150</f>
        <v>0</v>
      </c>
      <c r="P149" s="4">
        <f t="shared" si="185"/>
        <v>21970</v>
      </c>
      <c r="Q149" s="4">
        <f t="shared" si="185"/>
        <v>0</v>
      </c>
      <c r="R149" s="4">
        <f t="shared" si="185"/>
        <v>21970</v>
      </c>
      <c r="S149" s="67"/>
    </row>
    <row r="150" spans="1:19" ht="31.5" hidden="1" outlineLevel="7" x14ac:dyDescent="0.25">
      <c r="A150" s="11" t="s">
        <v>465</v>
      </c>
      <c r="B150" s="11" t="s">
        <v>92</v>
      </c>
      <c r="C150" s="59" t="s">
        <v>93</v>
      </c>
      <c r="D150" s="8">
        <v>23127</v>
      </c>
      <c r="E150" s="8"/>
      <c r="F150" s="8">
        <f>SUM(D150:E150)</f>
        <v>23127</v>
      </c>
      <c r="G150" s="8"/>
      <c r="H150" s="8">
        <f>SUM(F150:G150)</f>
        <v>23127</v>
      </c>
      <c r="I150" s="8">
        <v>21970</v>
      </c>
      <c r="J150" s="8"/>
      <c r="K150" s="8">
        <f>SUM(I150:J150)</f>
        <v>21970</v>
      </c>
      <c r="L150" s="8"/>
      <c r="M150" s="8">
        <f>SUM(K150:L150)</f>
        <v>21970</v>
      </c>
      <c r="N150" s="8">
        <v>21970</v>
      </c>
      <c r="O150" s="8"/>
      <c r="P150" s="8">
        <f>SUM(N150:O150)</f>
        <v>21970</v>
      </c>
      <c r="Q150" s="8"/>
      <c r="R150" s="8">
        <f>SUM(P150:Q150)</f>
        <v>21970</v>
      </c>
      <c r="S150" s="67"/>
    </row>
    <row r="151" spans="1:19" ht="31.5" hidden="1" outlineLevel="5" x14ac:dyDescent="0.25">
      <c r="A151" s="5" t="s">
        <v>467</v>
      </c>
      <c r="B151" s="5"/>
      <c r="C151" s="60" t="s">
        <v>468</v>
      </c>
      <c r="D151" s="4">
        <f>D152</f>
        <v>38556.1</v>
      </c>
      <c r="E151" s="4">
        <f t="shared" ref="E151:H151" si="186">E152</f>
        <v>0</v>
      </c>
      <c r="F151" s="4">
        <f t="shared" si="186"/>
        <v>38556.1</v>
      </c>
      <c r="G151" s="4">
        <f t="shared" si="186"/>
        <v>0</v>
      </c>
      <c r="H151" s="4">
        <f t="shared" si="186"/>
        <v>38556.1</v>
      </c>
      <c r="I151" s="4">
        <f>I152</f>
        <v>36630</v>
      </c>
      <c r="J151" s="4">
        <f t="shared" ref="J151:M151" si="187">J152</f>
        <v>0</v>
      </c>
      <c r="K151" s="4">
        <f t="shared" si="187"/>
        <v>36630</v>
      </c>
      <c r="L151" s="4">
        <f t="shared" si="187"/>
        <v>0</v>
      </c>
      <c r="M151" s="4">
        <f t="shared" si="187"/>
        <v>36630</v>
      </c>
      <c r="N151" s="4">
        <f>N152</f>
        <v>36630</v>
      </c>
      <c r="O151" s="4">
        <f t="shared" ref="O151:R151" si="188">O152</f>
        <v>0</v>
      </c>
      <c r="P151" s="4">
        <f t="shared" si="188"/>
        <v>36630</v>
      </c>
      <c r="Q151" s="4">
        <f t="shared" si="188"/>
        <v>0</v>
      </c>
      <c r="R151" s="4">
        <f t="shared" si="188"/>
        <v>36630</v>
      </c>
      <c r="S151" s="67"/>
    </row>
    <row r="152" spans="1:19" ht="31.5" hidden="1" outlineLevel="7" x14ac:dyDescent="0.25">
      <c r="A152" s="11" t="s">
        <v>467</v>
      </c>
      <c r="B152" s="11" t="s">
        <v>92</v>
      </c>
      <c r="C152" s="59" t="s">
        <v>93</v>
      </c>
      <c r="D152" s="8">
        <v>38556.1</v>
      </c>
      <c r="E152" s="8"/>
      <c r="F152" s="8">
        <f>SUM(D152:E152)</f>
        <v>38556.1</v>
      </c>
      <c r="G152" s="8"/>
      <c r="H152" s="8">
        <f>SUM(F152:G152)</f>
        <v>38556.1</v>
      </c>
      <c r="I152" s="8">
        <v>36630</v>
      </c>
      <c r="J152" s="8"/>
      <c r="K152" s="8">
        <f>SUM(I152:J152)</f>
        <v>36630</v>
      </c>
      <c r="L152" s="8"/>
      <c r="M152" s="8">
        <f>SUM(K152:L152)</f>
        <v>36630</v>
      </c>
      <c r="N152" s="8">
        <v>36630</v>
      </c>
      <c r="O152" s="8"/>
      <c r="P152" s="8">
        <f>SUM(N152:O152)</f>
        <v>36630</v>
      </c>
      <c r="Q152" s="8"/>
      <c r="R152" s="8">
        <f>SUM(P152:Q152)</f>
        <v>36630</v>
      </c>
      <c r="S152" s="67"/>
    </row>
    <row r="153" spans="1:19" ht="15.75" hidden="1" outlineLevel="5" x14ac:dyDescent="0.25">
      <c r="A153" s="5" t="s">
        <v>478</v>
      </c>
      <c r="B153" s="5"/>
      <c r="C153" s="60" t="s">
        <v>479</v>
      </c>
      <c r="D153" s="4">
        <f>D154</f>
        <v>9608.6</v>
      </c>
      <c r="E153" s="4">
        <f t="shared" ref="E153:H153" si="189">E154</f>
        <v>0</v>
      </c>
      <c r="F153" s="4">
        <f t="shared" si="189"/>
        <v>9608.6</v>
      </c>
      <c r="G153" s="4">
        <f t="shared" si="189"/>
        <v>0</v>
      </c>
      <c r="H153" s="4">
        <f t="shared" si="189"/>
        <v>9608.6</v>
      </c>
      <c r="I153" s="4">
        <f>I154</f>
        <v>9100</v>
      </c>
      <c r="J153" s="4">
        <f t="shared" ref="J153:M153" si="190">J154</f>
        <v>0</v>
      </c>
      <c r="K153" s="4">
        <f t="shared" si="190"/>
        <v>9100</v>
      </c>
      <c r="L153" s="4">
        <f t="shared" si="190"/>
        <v>0</v>
      </c>
      <c r="M153" s="4">
        <f t="shared" si="190"/>
        <v>9100</v>
      </c>
      <c r="N153" s="4">
        <f>N154</f>
        <v>9100</v>
      </c>
      <c r="O153" s="4">
        <f t="shared" ref="O153:R153" si="191">O154</f>
        <v>0</v>
      </c>
      <c r="P153" s="4">
        <f t="shared" si="191"/>
        <v>9100</v>
      </c>
      <c r="Q153" s="4">
        <f t="shared" si="191"/>
        <v>0</v>
      </c>
      <c r="R153" s="4">
        <f t="shared" si="191"/>
        <v>9100</v>
      </c>
      <c r="S153" s="67"/>
    </row>
    <row r="154" spans="1:19" ht="31.5" hidden="1" outlineLevel="7" x14ac:dyDescent="0.25">
      <c r="A154" s="11" t="s">
        <v>478</v>
      </c>
      <c r="B154" s="11" t="s">
        <v>92</v>
      </c>
      <c r="C154" s="59" t="s">
        <v>93</v>
      </c>
      <c r="D154" s="8">
        <v>9608.6</v>
      </c>
      <c r="E154" s="8"/>
      <c r="F154" s="8">
        <f>SUM(D154:E154)</f>
        <v>9608.6</v>
      </c>
      <c r="G154" s="8"/>
      <c r="H154" s="8">
        <f>SUM(F154:G154)</f>
        <v>9608.6</v>
      </c>
      <c r="I154" s="8">
        <v>9100</v>
      </c>
      <c r="J154" s="8"/>
      <c r="K154" s="8">
        <f>SUM(I154:J154)</f>
        <v>9100</v>
      </c>
      <c r="L154" s="8"/>
      <c r="M154" s="8">
        <f>SUM(K154:L154)</f>
        <v>9100</v>
      </c>
      <c r="N154" s="8">
        <v>9100</v>
      </c>
      <c r="O154" s="8"/>
      <c r="P154" s="8">
        <f>SUM(N154:O154)</f>
        <v>9100</v>
      </c>
      <c r="Q154" s="8"/>
      <c r="R154" s="8">
        <f>SUM(P154:Q154)</f>
        <v>9100</v>
      </c>
      <c r="S154" s="67"/>
    </row>
    <row r="155" spans="1:19" ht="33" hidden="1" customHeight="1" outlineLevel="5" x14ac:dyDescent="0.25">
      <c r="A155" s="5" t="s">
        <v>469</v>
      </c>
      <c r="B155" s="5"/>
      <c r="C155" s="60" t="s">
        <v>470</v>
      </c>
      <c r="D155" s="4">
        <f>D156</f>
        <v>50</v>
      </c>
      <c r="E155" s="4">
        <f t="shared" ref="E155:H155" si="192">E156</f>
        <v>0</v>
      </c>
      <c r="F155" s="4">
        <f t="shared" si="192"/>
        <v>50</v>
      </c>
      <c r="G155" s="4">
        <f t="shared" si="192"/>
        <v>0</v>
      </c>
      <c r="H155" s="4">
        <f t="shared" si="192"/>
        <v>50</v>
      </c>
      <c r="I155" s="4">
        <f>I156</f>
        <v>50</v>
      </c>
      <c r="J155" s="4">
        <f t="shared" ref="J155:M155" si="193">J156</f>
        <v>0</v>
      </c>
      <c r="K155" s="4">
        <f t="shared" si="193"/>
        <v>50</v>
      </c>
      <c r="L155" s="4">
        <f t="shared" si="193"/>
        <v>0</v>
      </c>
      <c r="M155" s="4">
        <f t="shared" si="193"/>
        <v>50</v>
      </c>
      <c r="N155" s="4">
        <f>N156</f>
        <v>50</v>
      </c>
      <c r="O155" s="4">
        <f t="shared" ref="O155:R155" si="194">O156</f>
        <v>0</v>
      </c>
      <c r="P155" s="4">
        <f t="shared" si="194"/>
        <v>50</v>
      </c>
      <c r="Q155" s="4">
        <f t="shared" si="194"/>
        <v>0</v>
      </c>
      <c r="R155" s="4">
        <f t="shared" si="194"/>
        <v>50</v>
      </c>
      <c r="S155" s="67"/>
    </row>
    <row r="156" spans="1:19" ht="31.5" hidden="1" outlineLevel="7" x14ac:dyDescent="0.25">
      <c r="A156" s="11" t="s">
        <v>469</v>
      </c>
      <c r="B156" s="11" t="s">
        <v>92</v>
      </c>
      <c r="C156" s="59" t="s">
        <v>93</v>
      </c>
      <c r="D156" s="8">
        <v>50</v>
      </c>
      <c r="E156" s="8"/>
      <c r="F156" s="8">
        <f>SUM(D156:E156)</f>
        <v>50</v>
      </c>
      <c r="G156" s="8"/>
      <c r="H156" s="8">
        <f>SUM(F156:G156)</f>
        <v>50</v>
      </c>
      <c r="I156" s="8">
        <v>50</v>
      </c>
      <c r="J156" s="8"/>
      <c r="K156" s="8">
        <f>SUM(I156:J156)</f>
        <v>50</v>
      </c>
      <c r="L156" s="8"/>
      <c r="M156" s="8">
        <f>SUM(K156:L156)</f>
        <v>50</v>
      </c>
      <c r="N156" s="8">
        <v>50</v>
      </c>
      <c r="O156" s="8"/>
      <c r="P156" s="8">
        <f>SUM(N156:O156)</f>
        <v>50</v>
      </c>
      <c r="Q156" s="8"/>
      <c r="R156" s="8">
        <f>SUM(P156:Q156)</f>
        <v>50</v>
      </c>
      <c r="S156" s="67"/>
    </row>
    <row r="157" spans="1:19" ht="47.25" hidden="1" outlineLevel="5" x14ac:dyDescent="0.25">
      <c r="A157" s="5" t="s">
        <v>471</v>
      </c>
      <c r="B157" s="5"/>
      <c r="C157" s="60" t="s">
        <v>472</v>
      </c>
      <c r="D157" s="4">
        <f>D158</f>
        <v>550</v>
      </c>
      <c r="E157" s="4">
        <f t="shared" ref="E157:H157" si="195">E158</f>
        <v>0</v>
      </c>
      <c r="F157" s="4">
        <f t="shared" si="195"/>
        <v>550</v>
      </c>
      <c r="G157" s="4">
        <f t="shared" si="195"/>
        <v>0</v>
      </c>
      <c r="H157" s="4">
        <f t="shared" si="195"/>
        <v>550</v>
      </c>
      <c r="I157" s="4">
        <f>I158</f>
        <v>550</v>
      </c>
      <c r="J157" s="4">
        <f t="shared" ref="J157:M157" si="196">J158</f>
        <v>0</v>
      </c>
      <c r="K157" s="4">
        <f t="shared" si="196"/>
        <v>550</v>
      </c>
      <c r="L157" s="4">
        <f t="shared" si="196"/>
        <v>0</v>
      </c>
      <c r="M157" s="4">
        <f t="shared" si="196"/>
        <v>550</v>
      </c>
      <c r="N157" s="4">
        <f>N158</f>
        <v>550</v>
      </c>
      <c r="O157" s="4">
        <f t="shared" ref="O157:R157" si="197">O158</f>
        <v>0</v>
      </c>
      <c r="P157" s="4">
        <f t="shared" si="197"/>
        <v>550</v>
      </c>
      <c r="Q157" s="4">
        <f t="shared" si="197"/>
        <v>0</v>
      </c>
      <c r="R157" s="4">
        <f t="shared" si="197"/>
        <v>550</v>
      </c>
      <c r="S157" s="67"/>
    </row>
    <row r="158" spans="1:19" ht="31.5" hidden="1" outlineLevel="7" x14ac:dyDescent="0.25">
      <c r="A158" s="11" t="s">
        <v>471</v>
      </c>
      <c r="B158" s="11" t="s">
        <v>92</v>
      </c>
      <c r="C158" s="59" t="s">
        <v>93</v>
      </c>
      <c r="D158" s="8">
        <v>550</v>
      </c>
      <c r="E158" s="8"/>
      <c r="F158" s="8">
        <f>SUM(D158:E158)</f>
        <v>550</v>
      </c>
      <c r="G158" s="8"/>
      <c r="H158" s="8">
        <f>SUM(F158:G158)</f>
        <v>550</v>
      </c>
      <c r="I158" s="8">
        <v>550</v>
      </c>
      <c r="J158" s="8"/>
      <c r="K158" s="8">
        <f>SUM(I158:J158)</f>
        <v>550</v>
      </c>
      <c r="L158" s="8"/>
      <c r="M158" s="8">
        <f>SUM(K158:L158)</f>
        <v>550</v>
      </c>
      <c r="N158" s="8">
        <v>550</v>
      </c>
      <c r="O158" s="8"/>
      <c r="P158" s="8">
        <f>SUM(N158:O158)</f>
        <v>550</v>
      </c>
      <c r="Q158" s="8"/>
      <c r="R158" s="8">
        <f>SUM(P158:Q158)</f>
        <v>550</v>
      </c>
      <c r="S158" s="67"/>
    </row>
    <row r="159" spans="1:19" ht="47.25" outlineLevel="2" x14ac:dyDescent="0.25">
      <c r="A159" s="5" t="s">
        <v>76</v>
      </c>
      <c r="B159" s="5"/>
      <c r="C159" s="60" t="s">
        <v>77</v>
      </c>
      <c r="D159" s="4">
        <f>D160+D188+D201+D212</f>
        <v>43519.8</v>
      </c>
      <c r="E159" s="4">
        <f t="shared" ref="E159:H159" si="198">E160+E188+E201+E212</f>
        <v>0</v>
      </c>
      <c r="F159" s="4">
        <f t="shared" si="198"/>
        <v>43519.8</v>
      </c>
      <c r="G159" s="4">
        <f t="shared" si="198"/>
        <v>6262.6010000000006</v>
      </c>
      <c r="H159" s="4">
        <f t="shared" si="198"/>
        <v>49782.400999999998</v>
      </c>
      <c r="I159" s="4">
        <f>I160+I188+I201+I212</f>
        <v>41454.100000000006</v>
      </c>
      <c r="J159" s="4">
        <f t="shared" ref="J159:M159" si="199">J160+J188+J201+J212</f>
        <v>0</v>
      </c>
      <c r="K159" s="4">
        <f t="shared" si="199"/>
        <v>41454.100000000006</v>
      </c>
      <c r="L159" s="4">
        <f t="shared" si="199"/>
        <v>0</v>
      </c>
      <c r="M159" s="4">
        <f t="shared" si="199"/>
        <v>41454.100000000006</v>
      </c>
      <c r="N159" s="4">
        <f>N160+N188+N201+N212</f>
        <v>38365</v>
      </c>
      <c r="O159" s="4">
        <f t="shared" ref="O159:R159" si="200">O160+O188+O201+O212</f>
        <v>0</v>
      </c>
      <c r="P159" s="4">
        <f t="shared" si="200"/>
        <v>38365</v>
      </c>
      <c r="Q159" s="4">
        <f t="shared" si="200"/>
        <v>0</v>
      </c>
      <c r="R159" s="4">
        <f t="shared" si="200"/>
        <v>38365</v>
      </c>
      <c r="S159" s="67"/>
    </row>
    <row r="160" spans="1:19" ht="31.5" outlineLevel="3" x14ac:dyDescent="0.25">
      <c r="A160" s="5" t="s">
        <v>78</v>
      </c>
      <c r="B160" s="5"/>
      <c r="C160" s="60" t="s">
        <v>79</v>
      </c>
      <c r="D160" s="4">
        <f>D161+D179+D182+D185</f>
        <v>6060.2</v>
      </c>
      <c r="E160" s="4">
        <f t="shared" ref="E160:R160" si="201">E161+E179+E182+E185</f>
        <v>0</v>
      </c>
      <c r="F160" s="4">
        <f t="shared" si="201"/>
        <v>6060.2</v>
      </c>
      <c r="G160" s="4">
        <f t="shared" si="201"/>
        <v>5899.2676700000002</v>
      </c>
      <c r="H160" s="4">
        <f t="shared" si="201"/>
        <v>11959.467669999998</v>
      </c>
      <c r="I160" s="4">
        <f t="shared" si="201"/>
        <v>5611.7999999999993</v>
      </c>
      <c r="J160" s="4">
        <f t="shared" si="201"/>
        <v>0</v>
      </c>
      <c r="K160" s="4">
        <f t="shared" si="201"/>
        <v>5611.7999999999993</v>
      </c>
      <c r="L160" s="4">
        <f t="shared" si="201"/>
        <v>0</v>
      </c>
      <c r="M160" s="4">
        <f t="shared" si="201"/>
        <v>5611.7999999999993</v>
      </c>
      <c r="N160" s="4">
        <f t="shared" si="201"/>
        <v>5831.7999999999993</v>
      </c>
      <c r="O160" s="4">
        <f t="shared" si="201"/>
        <v>0</v>
      </c>
      <c r="P160" s="4">
        <f t="shared" si="201"/>
        <v>5831.7999999999993</v>
      </c>
      <c r="Q160" s="4">
        <f t="shared" si="201"/>
        <v>0</v>
      </c>
      <c r="R160" s="4">
        <f t="shared" si="201"/>
        <v>5831.7999999999993</v>
      </c>
      <c r="S160" s="67"/>
    </row>
    <row r="161" spans="1:19" ht="31.5" outlineLevel="4" x14ac:dyDescent="0.25">
      <c r="A161" s="5" t="s">
        <v>147</v>
      </c>
      <c r="B161" s="5"/>
      <c r="C161" s="60" t="s">
        <v>148</v>
      </c>
      <c r="D161" s="4">
        <f>D162+D165+D167+D169+D171+D173+D175</f>
        <v>5480.7</v>
      </c>
      <c r="E161" s="4">
        <f t="shared" ref="E161:F161" si="202">E162+E165+E167+E169+E171+E173+E175</f>
        <v>0</v>
      </c>
      <c r="F161" s="4">
        <f t="shared" si="202"/>
        <v>5480.7</v>
      </c>
      <c r="G161" s="4">
        <f>G162+G165+G167+G169+G171+G173+G175+G177</f>
        <v>5899.2676700000002</v>
      </c>
      <c r="H161" s="4">
        <f t="shared" ref="H161:R161" si="203">H162+H165+H167+H169+H171+H173+H175+H177</f>
        <v>11379.967669999998</v>
      </c>
      <c r="I161" s="4">
        <f t="shared" si="203"/>
        <v>5169.2999999999993</v>
      </c>
      <c r="J161" s="4">
        <f t="shared" si="203"/>
        <v>0</v>
      </c>
      <c r="K161" s="4">
        <f t="shared" si="203"/>
        <v>5169.2999999999993</v>
      </c>
      <c r="L161" s="4">
        <f t="shared" si="203"/>
        <v>0</v>
      </c>
      <c r="M161" s="4">
        <f t="shared" si="203"/>
        <v>5169.2999999999993</v>
      </c>
      <c r="N161" s="4">
        <f t="shared" si="203"/>
        <v>5389.2999999999993</v>
      </c>
      <c r="O161" s="4">
        <f t="shared" si="203"/>
        <v>0</v>
      </c>
      <c r="P161" s="4">
        <f t="shared" si="203"/>
        <v>5389.2999999999993</v>
      </c>
      <c r="Q161" s="4">
        <f t="shared" si="203"/>
        <v>0</v>
      </c>
      <c r="R161" s="4">
        <f t="shared" si="203"/>
        <v>5389.2999999999993</v>
      </c>
      <c r="S161" s="67"/>
    </row>
    <row r="162" spans="1:19" ht="31.5" outlineLevel="5" x14ac:dyDescent="0.25">
      <c r="A162" s="5" t="s">
        <v>149</v>
      </c>
      <c r="B162" s="5"/>
      <c r="C162" s="60" t="s">
        <v>150</v>
      </c>
      <c r="D162" s="4">
        <f>D163</f>
        <v>2200</v>
      </c>
      <c r="E162" s="4">
        <f t="shared" ref="E162:F162" si="204">E163</f>
        <v>0</v>
      </c>
      <c r="F162" s="4">
        <f t="shared" si="204"/>
        <v>2200</v>
      </c>
      <c r="G162" s="4">
        <f>G163+G164</f>
        <v>464.64</v>
      </c>
      <c r="H162" s="4">
        <f t="shared" ref="H162:R162" si="205">H163+H164</f>
        <v>2664.64</v>
      </c>
      <c r="I162" s="4">
        <f t="shared" si="205"/>
        <v>1980</v>
      </c>
      <c r="J162" s="4">
        <f t="shared" si="205"/>
        <v>0</v>
      </c>
      <c r="K162" s="4">
        <f t="shared" si="205"/>
        <v>1980</v>
      </c>
      <c r="L162" s="4">
        <f t="shared" si="205"/>
        <v>0</v>
      </c>
      <c r="M162" s="4">
        <f t="shared" si="205"/>
        <v>1980</v>
      </c>
      <c r="N162" s="4">
        <f t="shared" si="205"/>
        <v>2200</v>
      </c>
      <c r="O162" s="4">
        <f t="shared" si="205"/>
        <v>0</v>
      </c>
      <c r="P162" s="4">
        <f t="shared" si="205"/>
        <v>2200</v>
      </c>
      <c r="Q162" s="4">
        <f t="shared" si="205"/>
        <v>0</v>
      </c>
      <c r="R162" s="4">
        <f t="shared" si="205"/>
        <v>2200</v>
      </c>
      <c r="S162" s="67"/>
    </row>
    <row r="163" spans="1:19" ht="31.5" hidden="1" outlineLevel="7" x14ac:dyDescent="0.25">
      <c r="A163" s="11" t="s">
        <v>149</v>
      </c>
      <c r="B163" s="11" t="s">
        <v>11</v>
      </c>
      <c r="C163" s="59" t="s">
        <v>12</v>
      </c>
      <c r="D163" s="8">
        <v>2200</v>
      </c>
      <c r="E163" s="8"/>
      <c r="F163" s="8">
        <f>SUM(D163:E163)</f>
        <v>2200</v>
      </c>
      <c r="G163" s="8"/>
      <c r="H163" s="8">
        <f>SUM(F163:G163)</f>
        <v>2200</v>
      </c>
      <c r="I163" s="8">
        <v>1980</v>
      </c>
      <c r="J163" s="8"/>
      <c r="K163" s="8">
        <f>SUM(I163:J163)</f>
        <v>1980</v>
      </c>
      <c r="L163" s="8"/>
      <c r="M163" s="8">
        <f>SUM(K163:L163)</f>
        <v>1980</v>
      </c>
      <c r="N163" s="8">
        <v>2200</v>
      </c>
      <c r="O163" s="8"/>
      <c r="P163" s="8">
        <f>SUM(N163:O163)</f>
        <v>2200</v>
      </c>
      <c r="Q163" s="8"/>
      <c r="R163" s="8">
        <f>SUM(P163:Q163)</f>
        <v>2200</v>
      </c>
      <c r="S163" s="67"/>
    </row>
    <row r="164" spans="1:19" ht="31.5" outlineLevel="7" x14ac:dyDescent="0.2">
      <c r="A164" s="11" t="s">
        <v>149</v>
      </c>
      <c r="B164" s="11" t="s">
        <v>92</v>
      </c>
      <c r="C164" s="16" t="s">
        <v>93</v>
      </c>
      <c r="D164" s="8"/>
      <c r="E164" s="8"/>
      <c r="F164" s="8"/>
      <c r="G164" s="8">
        <v>464.64</v>
      </c>
      <c r="H164" s="8">
        <f>SUM(F164:G164)</f>
        <v>464.64</v>
      </c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67"/>
    </row>
    <row r="165" spans="1:19" ht="15.75" hidden="1" outlineLevel="5" x14ac:dyDescent="0.25">
      <c r="A165" s="5" t="s">
        <v>432</v>
      </c>
      <c r="B165" s="5"/>
      <c r="C165" s="60" t="s">
        <v>433</v>
      </c>
      <c r="D165" s="4">
        <f>D166</f>
        <v>95</v>
      </c>
      <c r="E165" s="4">
        <f t="shared" ref="E165:H165" si="206">E166</f>
        <v>0</v>
      </c>
      <c r="F165" s="4">
        <f t="shared" si="206"/>
        <v>95</v>
      </c>
      <c r="G165" s="4">
        <f t="shared" si="206"/>
        <v>0</v>
      </c>
      <c r="H165" s="4">
        <f t="shared" si="206"/>
        <v>95</v>
      </c>
      <c r="I165" s="4">
        <f>I166</f>
        <v>0</v>
      </c>
      <c r="J165" s="4">
        <f t="shared" ref="J165" si="207">J166</f>
        <v>0</v>
      </c>
      <c r="K165" s="4"/>
      <c r="L165" s="4">
        <f t="shared" ref="L165:M165" si="208">L166</f>
        <v>0</v>
      </c>
      <c r="M165" s="4">
        <f t="shared" si="208"/>
        <v>0</v>
      </c>
      <c r="N165" s="4">
        <f>N166</f>
        <v>0</v>
      </c>
      <c r="O165" s="4">
        <f t="shared" ref="O165" si="209">O166</f>
        <v>0</v>
      </c>
      <c r="P165" s="4"/>
      <c r="Q165" s="4">
        <f t="shared" ref="Q165:R165" si="210">Q166</f>
        <v>0</v>
      </c>
      <c r="R165" s="4">
        <f t="shared" si="210"/>
        <v>0</v>
      </c>
      <c r="S165" s="67"/>
    </row>
    <row r="166" spans="1:19" ht="31.5" hidden="1" outlineLevel="7" x14ac:dyDescent="0.25">
      <c r="A166" s="11" t="s">
        <v>432</v>
      </c>
      <c r="B166" s="11" t="s">
        <v>11</v>
      </c>
      <c r="C166" s="59" t="s">
        <v>12</v>
      </c>
      <c r="D166" s="8">
        <v>95</v>
      </c>
      <c r="E166" s="8"/>
      <c r="F166" s="8">
        <f>SUM(D166:E166)</f>
        <v>95</v>
      </c>
      <c r="G166" s="8"/>
      <c r="H166" s="8">
        <f>SUM(F166:G166)</f>
        <v>95</v>
      </c>
      <c r="I166" s="8"/>
      <c r="J166" s="8"/>
      <c r="K166" s="8"/>
      <c r="L166" s="8"/>
      <c r="M166" s="8">
        <f>SUM(K166:L166)</f>
        <v>0</v>
      </c>
      <c r="N166" s="8"/>
      <c r="O166" s="8"/>
      <c r="P166" s="8"/>
      <c r="Q166" s="8"/>
      <c r="R166" s="8">
        <f>SUM(P166:Q166)</f>
        <v>0</v>
      </c>
      <c r="S166" s="67"/>
    </row>
    <row r="167" spans="1:19" ht="31.5" hidden="1" outlineLevel="5" x14ac:dyDescent="0.25">
      <c r="A167" s="5" t="s">
        <v>255</v>
      </c>
      <c r="B167" s="5"/>
      <c r="C167" s="60" t="s">
        <v>625</v>
      </c>
      <c r="D167" s="4">
        <f>D168</f>
        <v>37.700000000000003</v>
      </c>
      <c r="E167" s="4">
        <f t="shared" ref="E167:H167" si="211">E168</f>
        <v>0</v>
      </c>
      <c r="F167" s="4">
        <f t="shared" si="211"/>
        <v>37.700000000000003</v>
      </c>
      <c r="G167" s="4">
        <f t="shared" si="211"/>
        <v>0</v>
      </c>
      <c r="H167" s="4">
        <f t="shared" si="211"/>
        <v>37.700000000000003</v>
      </c>
      <c r="I167" s="4">
        <f>I168</f>
        <v>37.700000000000003</v>
      </c>
      <c r="J167" s="4">
        <f t="shared" ref="J167:M167" si="212">J168</f>
        <v>0</v>
      </c>
      <c r="K167" s="4">
        <f t="shared" si="212"/>
        <v>37.700000000000003</v>
      </c>
      <c r="L167" s="4">
        <f t="shared" si="212"/>
        <v>0</v>
      </c>
      <c r="M167" s="4">
        <f t="shared" si="212"/>
        <v>37.700000000000003</v>
      </c>
      <c r="N167" s="4">
        <f>N168</f>
        <v>37.700000000000003</v>
      </c>
      <c r="O167" s="4">
        <f t="shared" ref="O167:R167" si="213">O168</f>
        <v>0</v>
      </c>
      <c r="P167" s="4">
        <f t="shared" si="213"/>
        <v>37.700000000000003</v>
      </c>
      <c r="Q167" s="4">
        <f t="shared" si="213"/>
        <v>0</v>
      </c>
      <c r="R167" s="4">
        <f t="shared" si="213"/>
        <v>37.700000000000003</v>
      </c>
      <c r="S167" s="67"/>
    </row>
    <row r="168" spans="1:19" ht="31.5" hidden="1" outlineLevel="7" x14ac:dyDescent="0.25">
      <c r="A168" s="11" t="s">
        <v>255</v>
      </c>
      <c r="B168" s="11" t="s">
        <v>92</v>
      </c>
      <c r="C168" s="59" t="s">
        <v>93</v>
      </c>
      <c r="D168" s="8">
        <v>37.700000000000003</v>
      </c>
      <c r="E168" s="8"/>
      <c r="F168" s="8">
        <f>SUM(D168:E168)</f>
        <v>37.700000000000003</v>
      </c>
      <c r="G168" s="8"/>
      <c r="H168" s="8">
        <f>SUM(F168:G168)</f>
        <v>37.700000000000003</v>
      </c>
      <c r="I168" s="8">
        <v>37.700000000000003</v>
      </c>
      <c r="J168" s="8"/>
      <c r="K168" s="8">
        <f>SUM(I168:J168)</f>
        <v>37.700000000000003</v>
      </c>
      <c r="L168" s="8"/>
      <c r="M168" s="8">
        <f>SUM(K168:L168)</f>
        <v>37.700000000000003</v>
      </c>
      <c r="N168" s="8">
        <v>37.700000000000003</v>
      </c>
      <c r="O168" s="8"/>
      <c r="P168" s="8">
        <f>SUM(N168:O168)</f>
        <v>37.700000000000003</v>
      </c>
      <c r="Q168" s="8"/>
      <c r="R168" s="8">
        <f>SUM(P168:Q168)</f>
        <v>37.700000000000003</v>
      </c>
      <c r="S168" s="67"/>
    </row>
    <row r="169" spans="1:19" s="92" customFormat="1" ht="31.5" hidden="1" outlineLevel="5" x14ac:dyDescent="0.25">
      <c r="A169" s="5" t="s">
        <v>154</v>
      </c>
      <c r="B169" s="5"/>
      <c r="C169" s="60" t="s">
        <v>155</v>
      </c>
      <c r="D169" s="4">
        <f>D170</f>
        <v>2399.6999999999998</v>
      </c>
      <c r="E169" s="4">
        <f t="shared" ref="E169:H169" si="214">E170</f>
        <v>0</v>
      </c>
      <c r="F169" s="4">
        <f t="shared" si="214"/>
        <v>2399.6999999999998</v>
      </c>
      <c r="G169" s="4">
        <f t="shared" si="214"/>
        <v>0</v>
      </c>
      <c r="H169" s="4">
        <f t="shared" si="214"/>
        <v>2399.6999999999998</v>
      </c>
      <c r="I169" s="4">
        <f>I170</f>
        <v>2399.6999999999998</v>
      </c>
      <c r="J169" s="4">
        <f t="shared" ref="J169:M169" si="215">J170</f>
        <v>0</v>
      </c>
      <c r="K169" s="4">
        <f t="shared" si="215"/>
        <v>2399.6999999999998</v>
      </c>
      <c r="L169" s="4">
        <f t="shared" si="215"/>
        <v>0</v>
      </c>
      <c r="M169" s="4">
        <f t="shared" si="215"/>
        <v>2399.6999999999998</v>
      </c>
      <c r="N169" s="4">
        <f>N170</f>
        <v>2399.6999999999998</v>
      </c>
      <c r="O169" s="4">
        <f t="shared" ref="O169:R169" si="216">O170</f>
        <v>0</v>
      </c>
      <c r="P169" s="4">
        <f t="shared" si="216"/>
        <v>2399.6999999999998</v>
      </c>
      <c r="Q169" s="4">
        <f t="shared" si="216"/>
        <v>0</v>
      </c>
      <c r="R169" s="4">
        <f t="shared" si="216"/>
        <v>2399.6999999999998</v>
      </c>
      <c r="S169" s="67"/>
    </row>
    <row r="170" spans="1:19" s="92" customFormat="1" ht="31.5" hidden="1" outlineLevel="7" x14ac:dyDescent="0.25">
      <c r="A170" s="11" t="s">
        <v>154</v>
      </c>
      <c r="B170" s="11" t="s">
        <v>92</v>
      </c>
      <c r="C170" s="59" t="s">
        <v>93</v>
      </c>
      <c r="D170" s="8">
        <v>2399.6999999999998</v>
      </c>
      <c r="E170" s="8"/>
      <c r="F170" s="8">
        <f>SUM(D170:E170)</f>
        <v>2399.6999999999998</v>
      </c>
      <c r="G170" s="8"/>
      <c r="H170" s="8">
        <f>SUM(F170:G170)</f>
        <v>2399.6999999999998</v>
      </c>
      <c r="I170" s="8">
        <v>2399.6999999999998</v>
      </c>
      <c r="J170" s="8"/>
      <c r="K170" s="8">
        <f>SUM(I170:J170)</f>
        <v>2399.6999999999998</v>
      </c>
      <c r="L170" s="8"/>
      <c r="M170" s="8">
        <f>SUM(K170:L170)</f>
        <v>2399.6999999999998</v>
      </c>
      <c r="N170" s="8">
        <v>2399.6999999999998</v>
      </c>
      <c r="O170" s="8"/>
      <c r="P170" s="8">
        <f>SUM(N170:O170)</f>
        <v>2399.6999999999998</v>
      </c>
      <c r="Q170" s="8"/>
      <c r="R170" s="8">
        <f>SUM(P170:Q170)</f>
        <v>2399.6999999999998</v>
      </c>
      <c r="S170" s="67"/>
    </row>
    <row r="171" spans="1:19" s="92" customFormat="1" ht="47.25" hidden="1" outlineLevel="5" x14ac:dyDescent="0.25">
      <c r="A171" s="5" t="s">
        <v>156</v>
      </c>
      <c r="B171" s="5"/>
      <c r="C171" s="60" t="s">
        <v>157</v>
      </c>
      <c r="D171" s="4">
        <f>D172</f>
        <v>126.8</v>
      </c>
      <c r="E171" s="4">
        <f t="shared" ref="E171:H171" si="217">E172</f>
        <v>0</v>
      </c>
      <c r="F171" s="4">
        <f t="shared" si="217"/>
        <v>126.8</v>
      </c>
      <c r="G171" s="4">
        <f t="shared" si="217"/>
        <v>0</v>
      </c>
      <c r="H171" s="4">
        <f t="shared" si="217"/>
        <v>126.8</v>
      </c>
      <c r="I171" s="4">
        <f>I172</f>
        <v>130.4</v>
      </c>
      <c r="J171" s="4">
        <f t="shared" ref="J171:M171" si="218">J172</f>
        <v>0</v>
      </c>
      <c r="K171" s="4">
        <f t="shared" si="218"/>
        <v>130.4</v>
      </c>
      <c r="L171" s="4">
        <f t="shared" si="218"/>
        <v>0</v>
      </c>
      <c r="M171" s="4">
        <f t="shared" si="218"/>
        <v>130.4</v>
      </c>
      <c r="N171" s="4">
        <f>N172</f>
        <v>130.4</v>
      </c>
      <c r="O171" s="4">
        <f t="shared" ref="O171:R171" si="219">O172</f>
        <v>0</v>
      </c>
      <c r="P171" s="4">
        <f t="shared" si="219"/>
        <v>130.4</v>
      </c>
      <c r="Q171" s="4">
        <f t="shared" si="219"/>
        <v>0</v>
      </c>
      <c r="R171" s="4">
        <f t="shared" si="219"/>
        <v>130.4</v>
      </c>
      <c r="S171" s="67"/>
    </row>
    <row r="172" spans="1:19" s="92" customFormat="1" ht="31.5" hidden="1" outlineLevel="7" x14ac:dyDescent="0.25">
      <c r="A172" s="11" t="s">
        <v>156</v>
      </c>
      <c r="B172" s="11" t="s">
        <v>92</v>
      </c>
      <c r="C172" s="59" t="s">
        <v>93</v>
      </c>
      <c r="D172" s="8">
        <v>126.8</v>
      </c>
      <c r="E172" s="8"/>
      <c r="F172" s="8">
        <f>SUM(D172:E172)</f>
        <v>126.8</v>
      </c>
      <c r="G172" s="8"/>
      <c r="H172" s="8">
        <f>SUM(F172:G172)</f>
        <v>126.8</v>
      </c>
      <c r="I172" s="8">
        <v>130.4</v>
      </c>
      <c r="J172" s="8"/>
      <c r="K172" s="8">
        <f>SUM(I172:J172)</f>
        <v>130.4</v>
      </c>
      <c r="L172" s="8"/>
      <c r="M172" s="8">
        <f>SUM(K172:L172)</f>
        <v>130.4</v>
      </c>
      <c r="N172" s="8">
        <v>130.4</v>
      </c>
      <c r="O172" s="8"/>
      <c r="P172" s="8">
        <f>SUM(N172:O172)</f>
        <v>130.4</v>
      </c>
      <c r="Q172" s="8"/>
      <c r="R172" s="8">
        <f>SUM(P172:Q172)</f>
        <v>130.4</v>
      </c>
      <c r="S172" s="67"/>
    </row>
    <row r="173" spans="1:19" ht="47.25" hidden="1" outlineLevel="5" x14ac:dyDescent="0.25">
      <c r="A173" s="5" t="s">
        <v>151</v>
      </c>
      <c r="B173" s="5"/>
      <c r="C173" s="60" t="s">
        <v>563</v>
      </c>
      <c r="D173" s="4">
        <f>D174</f>
        <v>250</v>
      </c>
      <c r="E173" s="4">
        <f t="shared" ref="E173:H173" si="220">E174</f>
        <v>0</v>
      </c>
      <c r="F173" s="4">
        <f t="shared" si="220"/>
        <v>250</v>
      </c>
      <c r="G173" s="4">
        <f t="shared" si="220"/>
        <v>0</v>
      </c>
      <c r="H173" s="4">
        <f t="shared" si="220"/>
        <v>250</v>
      </c>
      <c r="I173" s="4">
        <f>I174</f>
        <v>250</v>
      </c>
      <c r="J173" s="4">
        <f t="shared" ref="J173:M173" si="221">J174</f>
        <v>0</v>
      </c>
      <c r="K173" s="4">
        <f t="shared" si="221"/>
        <v>250</v>
      </c>
      <c r="L173" s="4">
        <f t="shared" si="221"/>
        <v>0</v>
      </c>
      <c r="M173" s="4">
        <f t="shared" si="221"/>
        <v>250</v>
      </c>
      <c r="N173" s="4">
        <f>N174</f>
        <v>250</v>
      </c>
      <c r="O173" s="4">
        <f t="shared" ref="O173:R173" si="222">O174</f>
        <v>0</v>
      </c>
      <c r="P173" s="4">
        <f t="shared" si="222"/>
        <v>250</v>
      </c>
      <c r="Q173" s="4">
        <f t="shared" si="222"/>
        <v>0</v>
      </c>
      <c r="R173" s="4">
        <f t="shared" si="222"/>
        <v>250</v>
      </c>
      <c r="S173" s="67"/>
    </row>
    <row r="174" spans="1:19" ht="63" hidden="1" outlineLevel="7" x14ac:dyDescent="0.25">
      <c r="A174" s="11" t="s">
        <v>151</v>
      </c>
      <c r="B174" s="11" t="s">
        <v>8</v>
      </c>
      <c r="C174" s="59" t="s">
        <v>9</v>
      </c>
      <c r="D174" s="8">
        <v>250</v>
      </c>
      <c r="E174" s="8"/>
      <c r="F174" s="8">
        <f>SUM(D174:E174)</f>
        <v>250</v>
      </c>
      <c r="G174" s="8"/>
      <c r="H174" s="8">
        <f>SUM(F174:G174)</f>
        <v>250</v>
      </c>
      <c r="I174" s="8">
        <v>250</v>
      </c>
      <c r="J174" s="8"/>
      <c r="K174" s="8">
        <f>SUM(I174:J174)</f>
        <v>250</v>
      </c>
      <c r="L174" s="8"/>
      <c r="M174" s="8">
        <f>SUM(K174:L174)</f>
        <v>250</v>
      </c>
      <c r="N174" s="8">
        <v>250</v>
      </c>
      <c r="O174" s="8"/>
      <c r="P174" s="8">
        <f>SUM(N174:O174)</f>
        <v>250</v>
      </c>
      <c r="Q174" s="8"/>
      <c r="R174" s="8">
        <f>SUM(P174:Q174)</f>
        <v>250</v>
      </c>
      <c r="S174" s="67"/>
    </row>
    <row r="175" spans="1:19" s="92" customFormat="1" ht="47.25" hidden="1" outlineLevel="5" x14ac:dyDescent="0.25">
      <c r="A175" s="5" t="s">
        <v>151</v>
      </c>
      <c r="B175" s="5"/>
      <c r="C175" s="60" t="s">
        <v>578</v>
      </c>
      <c r="D175" s="4">
        <f>D176</f>
        <v>371.5</v>
      </c>
      <c r="E175" s="4">
        <f t="shared" ref="E175:H177" si="223">E176</f>
        <v>0</v>
      </c>
      <c r="F175" s="4">
        <f t="shared" si="223"/>
        <v>371.5</v>
      </c>
      <c r="G175" s="4">
        <f t="shared" si="223"/>
        <v>0</v>
      </c>
      <c r="H175" s="4">
        <f t="shared" si="223"/>
        <v>371.5</v>
      </c>
      <c r="I175" s="4">
        <f>I176</f>
        <v>371.5</v>
      </c>
      <c r="J175" s="4">
        <f t="shared" ref="J175:M175" si="224">J176</f>
        <v>0</v>
      </c>
      <c r="K175" s="4">
        <f t="shared" si="224"/>
        <v>371.5</v>
      </c>
      <c r="L175" s="4">
        <f t="shared" si="224"/>
        <v>0</v>
      </c>
      <c r="M175" s="4">
        <f t="shared" si="224"/>
        <v>371.5</v>
      </c>
      <c r="N175" s="4">
        <f>N176</f>
        <v>371.5</v>
      </c>
      <c r="O175" s="4">
        <f t="shared" ref="O175:R175" si="225">O176</f>
        <v>0</v>
      </c>
      <c r="P175" s="4">
        <f t="shared" si="225"/>
        <v>371.5</v>
      </c>
      <c r="Q175" s="4">
        <f t="shared" si="225"/>
        <v>0</v>
      </c>
      <c r="R175" s="4">
        <f t="shared" si="225"/>
        <v>371.5</v>
      </c>
      <c r="S175" s="67"/>
    </row>
    <row r="176" spans="1:19" s="92" customFormat="1" ht="63" hidden="1" outlineLevel="7" x14ac:dyDescent="0.25">
      <c r="A176" s="11" t="s">
        <v>151</v>
      </c>
      <c r="B176" s="11" t="s">
        <v>8</v>
      </c>
      <c r="C176" s="59" t="s">
        <v>9</v>
      </c>
      <c r="D176" s="8">
        <v>371.5</v>
      </c>
      <c r="E176" s="8"/>
      <c r="F176" s="8">
        <f>SUM(D176:E176)</f>
        <v>371.5</v>
      </c>
      <c r="G176" s="8"/>
      <c r="H176" s="8">
        <f>SUM(F176:G176)</f>
        <v>371.5</v>
      </c>
      <c r="I176" s="8">
        <v>371.5</v>
      </c>
      <c r="J176" s="8"/>
      <c r="K176" s="8">
        <f>SUM(I176:J176)</f>
        <v>371.5</v>
      </c>
      <c r="L176" s="8"/>
      <c r="M176" s="8">
        <f>SUM(K176:L176)</f>
        <v>371.5</v>
      </c>
      <c r="N176" s="8">
        <v>371.5</v>
      </c>
      <c r="O176" s="8"/>
      <c r="P176" s="8">
        <f>SUM(N176:O176)</f>
        <v>371.5</v>
      </c>
      <c r="Q176" s="8"/>
      <c r="R176" s="8">
        <f>SUM(P176:Q176)</f>
        <v>371.5</v>
      </c>
      <c r="S176" s="67"/>
    </row>
    <row r="177" spans="1:19" s="92" customFormat="1" ht="31.5" outlineLevel="7" x14ac:dyDescent="0.2">
      <c r="A177" s="10" t="s">
        <v>716</v>
      </c>
      <c r="B177" s="10"/>
      <c r="C177" s="104" t="s">
        <v>849</v>
      </c>
      <c r="D177" s="8"/>
      <c r="E177" s="8"/>
      <c r="F177" s="8"/>
      <c r="G177" s="4">
        <f t="shared" si="223"/>
        <v>5434.6276699999999</v>
      </c>
      <c r="H177" s="4">
        <f t="shared" si="223"/>
        <v>5434.6276699999999</v>
      </c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67"/>
    </row>
    <row r="178" spans="1:19" s="92" customFormat="1" ht="31.5" outlineLevel="7" x14ac:dyDescent="0.2">
      <c r="A178" s="9" t="s">
        <v>716</v>
      </c>
      <c r="B178" s="9" t="s">
        <v>92</v>
      </c>
      <c r="C178" s="65" t="s">
        <v>591</v>
      </c>
      <c r="D178" s="8"/>
      <c r="E178" s="8"/>
      <c r="F178" s="8"/>
      <c r="G178" s="8">
        <v>5434.6276699999999</v>
      </c>
      <c r="H178" s="8">
        <f>SUM(F178:G178)</f>
        <v>5434.6276699999999</v>
      </c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67"/>
    </row>
    <row r="179" spans="1:19" ht="47.25" hidden="1" outlineLevel="4" x14ac:dyDescent="0.25">
      <c r="A179" s="5" t="s">
        <v>434</v>
      </c>
      <c r="B179" s="5"/>
      <c r="C179" s="60" t="s">
        <v>435</v>
      </c>
      <c r="D179" s="4">
        <f t="shared" ref="D179:R180" si="226">D180</f>
        <v>100</v>
      </c>
      <c r="E179" s="4">
        <f t="shared" si="226"/>
        <v>0</v>
      </c>
      <c r="F179" s="4">
        <f t="shared" si="226"/>
        <v>100</v>
      </c>
      <c r="G179" s="4">
        <f t="shared" si="226"/>
        <v>0</v>
      </c>
      <c r="H179" s="4">
        <f t="shared" si="226"/>
        <v>100</v>
      </c>
      <c r="I179" s="4">
        <f t="shared" si="226"/>
        <v>0</v>
      </c>
      <c r="J179" s="4">
        <f t="shared" si="226"/>
        <v>0</v>
      </c>
      <c r="K179" s="4"/>
      <c r="L179" s="4">
        <f t="shared" si="226"/>
        <v>0</v>
      </c>
      <c r="M179" s="4">
        <f t="shared" si="226"/>
        <v>0</v>
      </c>
      <c r="N179" s="4">
        <f t="shared" si="226"/>
        <v>0</v>
      </c>
      <c r="O179" s="4">
        <f t="shared" si="226"/>
        <v>0</v>
      </c>
      <c r="P179" s="4"/>
      <c r="Q179" s="4">
        <f t="shared" si="226"/>
        <v>0</v>
      </c>
      <c r="R179" s="4">
        <f t="shared" si="226"/>
        <v>0</v>
      </c>
      <c r="S179" s="67"/>
    </row>
    <row r="180" spans="1:19" ht="31.5" hidden="1" outlineLevel="5" x14ac:dyDescent="0.25">
      <c r="A180" s="5" t="s">
        <v>436</v>
      </c>
      <c r="B180" s="5"/>
      <c r="C180" s="60" t="s">
        <v>437</v>
      </c>
      <c r="D180" s="4">
        <f t="shared" si="226"/>
        <v>100</v>
      </c>
      <c r="E180" s="4">
        <f t="shared" si="226"/>
        <v>0</v>
      </c>
      <c r="F180" s="4">
        <f t="shared" si="226"/>
        <v>100</v>
      </c>
      <c r="G180" s="4">
        <f t="shared" si="226"/>
        <v>0</v>
      </c>
      <c r="H180" s="4">
        <f t="shared" si="226"/>
        <v>100</v>
      </c>
      <c r="I180" s="4">
        <f t="shared" si="226"/>
        <v>0</v>
      </c>
      <c r="J180" s="4">
        <f t="shared" si="226"/>
        <v>0</v>
      </c>
      <c r="K180" s="4"/>
      <c r="L180" s="4">
        <f t="shared" si="226"/>
        <v>0</v>
      </c>
      <c r="M180" s="4">
        <f t="shared" si="226"/>
        <v>0</v>
      </c>
      <c r="N180" s="4">
        <f t="shared" si="226"/>
        <v>0</v>
      </c>
      <c r="O180" s="4">
        <f t="shared" si="226"/>
        <v>0</v>
      </c>
      <c r="P180" s="4"/>
      <c r="Q180" s="4">
        <f t="shared" si="226"/>
        <v>0</v>
      </c>
      <c r="R180" s="4">
        <f t="shared" si="226"/>
        <v>0</v>
      </c>
      <c r="S180" s="67"/>
    </row>
    <row r="181" spans="1:19" ht="31.5" hidden="1" outlineLevel="7" x14ac:dyDescent="0.25">
      <c r="A181" s="11" t="s">
        <v>436</v>
      </c>
      <c r="B181" s="11" t="s">
        <v>11</v>
      </c>
      <c r="C181" s="59" t="s">
        <v>12</v>
      </c>
      <c r="D181" s="8">
        <v>100</v>
      </c>
      <c r="E181" s="8"/>
      <c r="F181" s="8">
        <f>SUM(D181:E181)</f>
        <v>100</v>
      </c>
      <c r="G181" s="8"/>
      <c r="H181" s="8">
        <f>SUM(F181:G181)</f>
        <v>100</v>
      </c>
      <c r="I181" s="8"/>
      <c r="J181" s="8"/>
      <c r="K181" s="8"/>
      <c r="L181" s="8"/>
      <c r="M181" s="8">
        <f>SUM(K181:L181)</f>
        <v>0</v>
      </c>
      <c r="N181" s="8"/>
      <c r="O181" s="8"/>
      <c r="P181" s="8"/>
      <c r="Q181" s="8"/>
      <c r="R181" s="8">
        <f>SUM(P181:Q181)</f>
        <v>0</v>
      </c>
      <c r="S181" s="67"/>
    </row>
    <row r="182" spans="1:19" ht="31.5" hidden="1" outlineLevel="4" x14ac:dyDescent="0.25">
      <c r="A182" s="5" t="s">
        <v>480</v>
      </c>
      <c r="B182" s="5"/>
      <c r="C182" s="60" t="s">
        <v>481</v>
      </c>
      <c r="D182" s="4">
        <f t="shared" ref="D182:R183" si="227">D183</f>
        <v>37</v>
      </c>
      <c r="E182" s="4">
        <f t="shared" si="227"/>
        <v>0</v>
      </c>
      <c r="F182" s="4">
        <f t="shared" si="227"/>
        <v>37</v>
      </c>
      <c r="G182" s="4">
        <f t="shared" si="227"/>
        <v>0</v>
      </c>
      <c r="H182" s="4">
        <f t="shared" si="227"/>
        <v>37</v>
      </c>
      <c r="I182" s="4">
        <f t="shared" si="227"/>
        <v>0</v>
      </c>
      <c r="J182" s="4">
        <f t="shared" si="227"/>
        <v>0</v>
      </c>
      <c r="K182" s="4"/>
      <c r="L182" s="4">
        <f t="shared" si="227"/>
        <v>0</v>
      </c>
      <c r="M182" s="4">
        <f t="shared" si="227"/>
        <v>0</v>
      </c>
      <c r="N182" s="4">
        <f t="shared" si="227"/>
        <v>0</v>
      </c>
      <c r="O182" s="4">
        <f t="shared" si="227"/>
        <v>0</v>
      </c>
      <c r="P182" s="4"/>
      <c r="Q182" s="4">
        <f t="shared" si="227"/>
        <v>0</v>
      </c>
      <c r="R182" s="4">
        <f t="shared" si="227"/>
        <v>0</v>
      </c>
      <c r="S182" s="67"/>
    </row>
    <row r="183" spans="1:19" ht="15.75" hidden="1" outlineLevel="5" x14ac:dyDescent="0.25">
      <c r="A183" s="5" t="s">
        <v>482</v>
      </c>
      <c r="B183" s="5"/>
      <c r="C183" s="60" t="s">
        <v>483</v>
      </c>
      <c r="D183" s="4">
        <f t="shared" si="227"/>
        <v>37</v>
      </c>
      <c r="E183" s="4">
        <f t="shared" si="227"/>
        <v>0</v>
      </c>
      <c r="F183" s="4">
        <f t="shared" si="227"/>
        <v>37</v>
      </c>
      <c r="G183" s="4">
        <f t="shared" si="227"/>
        <v>0</v>
      </c>
      <c r="H183" s="4">
        <f t="shared" si="227"/>
        <v>37</v>
      </c>
      <c r="I183" s="4">
        <f t="shared" si="227"/>
        <v>0</v>
      </c>
      <c r="J183" s="4">
        <f t="shared" si="227"/>
        <v>0</v>
      </c>
      <c r="K183" s="4"/>
      <c r="L183" s="4">
        <f t="shared" si="227"/>
        <v>0</v>
      </c>
      <c r="M183" s="4">
        <f t="shared" si="227"/>
        <v>0</v>
      </c>
      <c r="N183" s="4">
        <f t="shared" si="227"/>
        <v>0</v>
      </c>
      <c r="O183" s="4">
        <f t="shared" si="227"/>
        <v>0</v>
      </c>
      <c r="P183" s="4"/>
      <c r="Q183" s="4">
        <f t="shared" si="227"/>
        <v>0</v>
      </c>
      <c r="R183" s="4">
        <f t="shared" si="227"/>
        <v>0</v>
      </c>
      <c r="S183" s="67"/>
    </row>
    <row r="184" spans="1:19" ht="31.5" hidden="1" outlineLevel="7" x14ac:dyDescent="0.25">
      <c r="A184" s="11" t="s">
        <v>482</v>
      </c>
      <c r="B184" s="11" t="s">
        <v>11</v>
      </c>
      <c r="C184" s="59" t="s">
        <v>12</v>
      </c>
      <c r="D184" s="8">
        <v>37</v>
      </c>
      <c r="E184" s="8"/>
      <c r="F184" s="8">
        <f>SUM(D184:E184)</f>
        <v>37</v>
      </c>
      <c r="G184" s="8"/>
      <c r="H184" s="8">
        <f>SUM(F184:G184)</f>
        <v>37</v>
      </c>
      <c r="I184" s="8"/>
      <c r="J184" s="8"/>
      <c r="K184" s="8"/>
      <c r="L184" s="8"/>
      <c r="M184" s="8">
        <f>SUM(K184:L184)</f>
        <v>0</v>
      </c>
      <c r="N184" s="8"/>
      <c r="O184" s="8"/>
      <c r="P184" s="8"/>
      <c r="Q184" s="8"/>
      <c r="R184" s="8">
        <f>SUM(P184:Q184)</f>
        <v>0</v>
      </c>
      <c r="S184" s="67"/>
    </row>
    <row r="185" spans="1:19" ht="47.25" hidden="1" outlineLevel="4" x14ac:dyDescent="0.25">
      <c r="A185" s="5" t="s">
        <v>80</v>
      </c>
      <c r="B185" s="5"/>
      <c r="C185" s="60" t="s">
        <v>81</v>
      </c>
      <c r="D185" s="4">
        <f t="shared" ref="D185:R186" si="228">D186</f>
        <v>442.5</v>
      </c>
      <c r="E185" s="4">
        <f t="shared" si="228"/>
        <v>0</v>
      </c>
      <c r="F185" s="4">
        <f t="shared" si="228"/>
        <v>442.5</v>
      </c>
      <c r="G185" s="4">
        <f t="shared" si="228"/>
        <v>0</v>
      </c>
      <c r="H185" s="4">
        <f t="shared" si="228"/>
        <v>442.5</v>
      </c>
      <c r="I185" s="4">
        <f t="shared" si="228"/>
        <v>442.5</v>
      </c>
      <c r="J185" s="4">
        <f t="shared" si="228"/>
        <v>0</v>
      </c>
      <c r="K185" s="4">
        <f t="shared" si="228"/>
        <v>442.5</v>
      </c>
      <c r="L185" s="4">
        <f t="shared" si="228"/>
        <v>0</v>
      </c>
      <c r="M185" s="4">
        <f t="shared" si="228"/>
        <v>442.5</v>
      </c>
      <c r="N185" s="4">
        <f t="shared" si="228"/>
        <v>442.5</v>
      </c>
      <c r="O185" s="4">
        <f t="shared" si="228"/>
        <v>0</v>
      </c>
      <c r="P185" s="4">
        <f t="shared" si="228"/>
        <v>442.5</v>
      </c>
      <c r="Q185" s="4">
        <f t="shared" si="228"/>
        <v>0</v>
      </c>
      <c r="R185" s="4">
        <f t="shared" si="228"/>
        <v>442.5</v>
      </c>
      <c r="S185" s="67"/>
    </row>
    <row r="186" spans="1:19" ht="15.75" hidden="1" outlineLevel="5" x14ac:dyDescent="0.25">
      <c r="A186" s="5" t="s">
        <v>82</v>
      </c>
      <c r="B186" s="5"/>
      <c r="C186" s="60" t="s">
        <v>83</v>
      </c>
      <c r="D186" s="4">
        <f t="shared" si="228"/>
        <v>442.5</v>
      </c>
      <c r="E186" s="4">
        <f t="shared" si="228"/>
        <v>0</v>
      </c>
      <c r="F186" s="4">
        <f t="shared" si="228"/>
        <v>442.5</v>
      </c>
      <c r="G186" s="4">
        <f t="shared" si="228"/>
        <v>0</v>
      </c>
      <c r="H186" s="4">
        <f t="shared" si="228"/>
        <v>442.5</v>
      </c>
      <c r="I186" s="4">
        <f t="shared" si="228"/>
        <v>442.5</v>
      </c>
      <c r="J186" s="4">
        <f t="shared" si="228"/>
        <v>0</v>
      </c>
      <c r="K186" s="4">
        <f t="shared" si="228"/>
        <v>442.5</v>
      </c>
      <c r="L186" s="4">
        <f t="shared" si="228"/>
        <v>0</v>
      </c>
      <c r="M186" s="4">
        <f t="shared" si="228"/>
        <v>442.5</v>
      </c>
      <c r="N186" s="4">
        <f t="shared" si="228"/>
        <v>442.5</v>
      </c>
      <c r="O186" s="4">
        <f t="shared" si="228"/>
        <v>0</v>
      </c>
      <c r="P186" s="4">
        <f t="shared" si="228"/>
        <v>442.5</v>
      </c>
      <c r="Q186" s="4">
        <f t="shared" si="228"/>
        <v>0</v>
      </c>
      <c r="R186" s="4">
        <f t="shared" si="228"/>
        <v>442.5</v>
      </c>
      <c r="S186" s="67"/>
    </row>
    <row r="187" spans="1:19" ht="31.5" hidden="1" outlineLevel="7" x14ac:dyDescent="0.25">
      <c r="A187" s="11" t="s">
        <v>82</v>
      </c>
      <c r="B187" s="11" t="s">
        <v>11</v>
      </c>
      <c r="C187" s="59" t="s">
        <v>12</v>
      </c>
      <c r="D187" s="8">
        <v>442.5</v>
      </c>
      <c r="E187" s="8"/>
      <c r="F187" s="8">
        <f>SUM(D187:E187)</f>
        <v>442.5</v>
      </c>
      <c r="G187" s="8"/>
      <c r="H187" s="8">
        <f>SUM(F187:G187)</f>
        <v>442.5</v>
      </c>
      <c r="I187" s="8">
        <v>442.5</v>
      </c>
      <c r="J187" s="8"/>
      <c r="K187" s="8">
        <f>SUM(I187:J187)</f>
        <v>442.5</v>
      </c>
      <c r="L187" s="8"/>
      <c r="M187" s="8">
        <f>SUM(K187:L187)</f>
        <v>442.5</v>
      </c>
      <c r="N187" s="8">
        <v>442.5</v>
      </c>
      <c r="O187" s="8"/>
      <c r="P187" s="8">
        <f>SUM(N187:O187)</f>
        <v>442.5</v>
      </c>
      <c r="Q187" s="8"/>
      <c r="R187" s="8">
        <f>SUM(P187:Q187)</f>
        <v>442.5</v>
      </c>
      <c r="S187" s="67"/>
    </row>
    <row r="188" spans="1:19" ht="31.5" hidden="1" outlineLevel="3" x14ac:dyDescent="0.25">
      <c r="A188" s="5" t="s">
        <v>124</v>
      </c>
      <c r="B188" s="5"/>
      <c r="C188" s="60" t="s">
        <v>125</v>
      </c>
      <c r="D188" s="4">
        <f>D189+D192</f>
        <v>13810.999999999998</v>
      </c>
      <c r="E188" s="4">
        <f t="shared" ref="E188:H188" si="229">E189+E192</f>
        <v>0</v>
      </c>
      <c r="F188" s="4">
        <f t="shared" si="229"/>
        <v>13810.999999999998</v>
      </c>
      <c r="G188" s="4">
        <f t="shared" si="229"/>
        <v>0</v>
      </c>
      <c r="H188" s="4">
        <f t="shared" si="229"/>
        <v>13810.999999999998</v>
      </c>
      <c r="I188" s="4">
        <f>I189+I192</f>
        <v>13679.699999999999</v>
      </c>
      <c r="J188" s="4">
        <f t="shared" ref="J188:M188" si="230">J189+J192</f>
        <v>0</v>
      </c>
      <c r="K188" s="4">
        <f t="shared" si="230"/>
        <v>13679.699999999999</v>
      </c>
      <c r="L188" s="4">
        <f t="shared" si="230"/>
        <v>0</v>
      </c>
      <c r="M188" s="4">
        <f t="shared" si="230"/>
        <v>13679.699999999999</v>
      </c>
      <c r="N188" s="4">
        <f>N189+N192</f>
        <v>12392.099999999999</v>
      </c>
      <c r="O188" s="4">
        <f t="shared" ref="O188:R188" si="231">O189+O192</f>
        <v>0</v>
      </c>
      <c r="P188" s="4">
        <f t="shared" si="231"/>
        <v>12392.099999999999</v>
      </c>
      <c r="Q188" s="4">
        <f t="shared" si="231"/>
        <v>0</v>
      </c>
      <c r="R188" s="4">
        <f t="shared" si="231"/>
        <v>12392.099999999999</v>
      </c>
      <c r="S188" s="67"/>
    </row>
    <row r="189" spans="1:19" ht="47.25" hidden="1" outlineLevel="4" x14ac:dyDescent="0.25">
      <c r="A189" s="5" t="s">
        <v>126</v>
      </c>
      <c r="B189" s="5"/>
      <c r="C189" s="60" t="s">
        <v>127</v>
      </c>
      <c r="D189" s="4">
        <f>D190</f>
        <v>1218.2</v>
      </c>
      <c r="E189" s="4">
        <f t="shared" ref="E189:N190" si="232">E190</f>
        <v>0</v>
      </c>
      <c r="F189" s="4">
        <f t="shared" si="232"/>
        <v>1218.2</v>
      </c>
      <c r="G189" s="4">
        <f t="shared" si="232"/>
        <v>0</v>
      </c>
      <c r="H189" s="4">
        <f t="shared" si="232"/>
        <v>1218.2</v>
      </c>
      <c r="I189" s="4">
        <f>I190</f>
        <v>1218.2</v>
      </c>
      <c r="J189" s="4">
        <f t="shared" ref="J189:M190" si="233">J190</f>
        <v>0</v>
      </c>
      <c r="K189" s="4">
        <f t="shared" si="233"/>
        <v>1218.2</v>
      </c>
      <c r="L189" s="4">
        <f t="shared" si="233"/>
        <v>0</v>
      </c>
      <c r="M189" s="4">
        <f t="shared" si="233"/>
        <v>1218.2</v>
      </c>
      <c r="N189" s="4">
        <f>N190</f>
        <v>1096</v>
      </c>
      <c r="O189" s="4">
        <f t="shared" ref="O189:R190" si="234">O190</f>
        <v>0</v>
      </c>
      <c r="P189" s="4">
        <f t="shared" si="234"/>
        <v>1096</v>
      </c>
      <c r="Q189" s="4">
        <f t="shared" si="234"/>
        <v>0</v>
      </c>
      <c r="R189" s="4">
        <f t="shared" si="234"/>
        <v>1096</v>
      </c>
      <c r="S189" s="67"/>
    </row>
    <row r="190" spans="1:19" ht="31.5" hidden="1" outlineLevel="5" x14ac:dyDescent="0.25">
      <c r="A190" s="5" t="s">
        <v>128</v>
      </c>
      <c r="B190" s="5"/>
      <c r="C190" s="60" t="s">
        <v>129</v>
      </c>
      <c r="D190" s="4">
        <f>D191</f>
        <v>1218.2</v>
      </c>
      <c r="E190" s="4">
        <f t="shared" si="232"/>
        <v>0</v>
      </c>
      <c r="F190" s="4">
        <f t="shared" si="232"/>
        <v>1218.2</v>
      </c>
      <c r="G190" s="4">
        <f t="shared" si="232"/>
        <v>0</v>
      </c>
      <c r="H190" s="4">
        <f t="shared" si="232"/>
        <v>1218.2</v>
      </c>
      <c r="I190" s="4">
        <f t="shared" si="232"/>
        <v>1218.2</v>
      </c>
      <c r="J190" s="4">
        <f t="shared" si="233"/>
        <v>0</v>
      </c>
      <c r="K190" s="4">
        <f t="shared" si="233"/>
        <v>1218.2</v>
      </c>
      <c r="L190" s="4">
        <f t="shared" si="233"/>
        <v>0</v>
      </c>
      <c r="M190" s="4">
        <f t="shared" si="233"/>
        <v>1218.2</v>
      </c>
      <c r="N190" s="4">
        <f t="shared" si="232"/>
        <v>1096</v>
      </c>
      <c r="O190" s="4">
        <f t="shared" si="234"/>
        <v>0</v>
      </c>
      <c r="P190" s="4">
        <f t="shared" si="234"/>
        <v>1096</v>
      </c>
      <c r="Q190" s="4">
        <f t="shared" si="234"/>
        <v>0</v>
      </c>
      <c r="R190" s="4">
        <f t="shared" si="234"/>
        <v>1096</v>
      </c>
      <c r="S190" s="67"/>
    </row>
    <row r="191" spans="1:19" ht="31.5" hidden="1" outlineLevel="7" x14ac:dyDescent="0.25">
      <c r="A191" s="11" t="s">
        <v>128</v>
      </c>
      <c r="B191" s="11" t="s">
        <v>11</v>
      </c>
      <c r="C191" s="59" t="s">
        <v>12</v>
      </c>
      <c r="D191" s="8">
        <v>1218.2</v>
      </c>
      <c r="E191" s="8"/>
      <c r="F191" s="8">
        <f>SUM(D191:E191)</f>
        <v>1218.2</v>
      </c>
      <c r="G191" s="8"/>
      <c r="H191" s="8">
        <f>SUM(F191:G191)</f>
        <v>1218.2</v>
      </c>
      <c r="I191" s="8">
        <v>1218.2</v>
      </c>
      <c r="J191" s="8"/>
      <c r="K191" s="8">
        <f>SUM(I191:J191)</f>
        <v>1218.2</v>
      </c>
      <c r="L191" s="8"/>
      <c r="M191" s="8">
        <f>SUM(K191:L191)</f>
        <v>1218.2</v>
      </c>
      <c r="N191" s="8">
        <v>1096</v>
      </c>
      <c r="O191" s="8"/>
      <c r="P191" s="8">
        <f>SUM(N191:O191)</f>
        <v>1096</v>
      </c>
      <c r="Q191" s="8"/>
      <c r="R191" s="8">
        <f>SUM(P191:Q191)</f>
        <v>1096</v>
      </c>
      <c r="S191" s="67"/>
    </row>
    <row r="192" spans="1:19" ht="31.5" hidden="1" outlineLevel="4" x14ac:dyDescent="0.25">
      <c r="A192" s="5" t="s">
        <v>137</v>
      </c>
      <c r="B192" s="5"/>
      <c r="C192" s="60" t="s">
        <v>138</v>
      </c>
      <c r="D192" s="4">
        <f>D193+D196+D199</f>
        <v>12592.799999999997</v>
      </c>
      <c r="E192" s="4">
        <f t="shared" ref="E192:R192" si="235">E193+E196+E199</f>
        <v>0</v>
      </c>
      <c r="F192" s="4">
        <f t="shared" si="235"/>
        <v>12592.799999999997</v>
      </c>
      <c r="G192" s="4">
        <f t="shared" si="235"/>
        <v>0</v>
      </c>
      <c r="H192" s="4">
        <f t="shared" si="235"/>
        <v>12592.799999999997</v>
      </c>
      <c r="I192" s="4">
        <f t="shared" si="235"/>
        <v>12461.499999999998</v>
      </c>
      <c r="J192" s="4">
        <f t="shared" si="235"/>
        <v>0</v>
      </c>
      <c r="K192" s="4">
        <f t="shared" si="235"/>
        <v>12461.499999999998</v>
      </c>
      <c r="L192" s="4">
        <f t="shared" si="235"/>
        <v>0</v>
      </c>
      <c r="M192" s="4">
        <f t="shared" si="235"/>
        <v>12461.499999999998</v>
      </c>
      <c r="N192" s="4">
        <f t="shared" si="235"/>
        <v>11296.099999999999</v>
      </c>
      <c r="O192" s="4">
        <f t="shared" si="235"/>
        <v>0</v>
      </c>
      <c r="P192" s="4">
        <f t="shared" si="235"/>
        <v>11296.099999999999</v>
      </c>
      <c r="Q192" s="4">
        <f t="shared" si="235"/>
        <v>0</v>
      </c>
      <c r="R192" s="4">
        <f t="shared" si="235"/>
        <v>11296.099999999999</v>
      </c>
      <c r="S192" s="67"/>
    </row>
    <row r="193" spans="1:19" ht="31.5" hidden="1" outlineLevel="5" x14ac:dyDescent="0.25">
      <c r="A193" s="5" t="s">
        <v>139</v>
      </c>
      <c r="B193" s="5"/>
      <c r="C193" s="60" t="s">
        <v>140</v>
      </c>
      <c r="D193" s="4">
        <f>D194+D195</f>
        <v>10988.199999999999</v>
      </c>
      <c r="E193" s="4">
        <f t="shared" ref="E193:H193" si="236">E194+E195</f>
        <v>0</v>
      </c>
      <c r="F193" s="4">
        <f t="shared" si="236"/>
        <v>10988.199999999999</v>
      </c>
      <c r="G193" s="4">
        <f t="shared" si="236"/>
        <v>0</v>
      </c>
      <c r="H193" s="4">
        <f t="shared" si="236"/>
        <v>10988.199999999999</v>
      </c>
      <c r="I193" s="4">
        <f>I194+I195</f>
        <v>10988.199999999999</v>
      </c>
      <c r="J193" s="4">
        <f t="shared" ref="J193:M193" si="237">J194+J195</f>
        <v>0</v>
      </c>
      <c r="K193" s="4">
        <f t="shared" si="237"/>
        <v>10988.199999999999</v>
      </c>
      <c r="L193" s="4">
        <f t="shared" si="237"/>
        <v>0</v>
      </c>
      <c r="M193" s="4">
        <f t="shared" si="237"/>
        <v>10988.199999999999</v>
      </c>
      <c r="N193" s="4">
        <f>N194+N195</f>
        <v>9832.7999999999993</v>
      </c>
      <c r="O193" s="4">
        <f t="shared" ref="O193:R193" si="238">O194+O195</f>
        <v>0</v>
      </c>
      <c r="P193" s="4">
        <f t="shared" si="238"/>
        <v>9832.7999999999993</v>
      </c>
      <c r="Q193" s="4">
        <f t="shared" si="238"/>
        <v>0</v>
      </c>
      <c r="R193" s="4">
        <f t="shared" si="238"/>
        <v>9832.7999999999993</v>
      </c>
      <c r="S193" s="67"/>
    </row>
    <row r="194" spans="1:19" ht="31.5" hidden="1" outlineLevel="7" x14ac:dyDescent="0.25">
      <c r="A194" s="11" t="s">
        <v>139</v>
      </c>
      <c r="B194" s="11" t="s">
        <v>11</v>
      </c>
      <c r="C194" s="59" t="s">
        <v>12</v>
      </c>
      <c r="D194" s="8">
        <v>32.799999999999997</v>
      </c>
      <c r="E194" s="8"/>
      <c r="F194" s="8">
        <f>SUM(D194:E194)</f>
        <v>32.799999999999997</v>
      </c>
      <c r="G194" s="8"/>
      <c r="H194" s="8">
        <f>SUM(F194:G194)</f>
        <v>32.799999999999997</v>
      </c>
      <c r="I194" s="8">
        <v>32.799999999999997</v>
      </c>
      <c r="J194" s="8"/>
      <c r="K194" s="8">
        <f>SUM(I194:J194)</f>
        <v>32.799999999999997</v>
      </c>
      <c r="L194" s="8"/>
      <c r="M194" s="8">
        <f>SUM(K194:L194)</f>
        <v>32.799999999999997</v>
      </c>
      <c r="N194" s="8">
        <v>32.799999999999997</v>
      </c>
      <c r="O194" s="8"/>
      <c r="P194" s="8">
        <f>SUM(N194:O194)</f>
        <v>32.799999999999997</v>
      </c>
      <c r="Q194" s="8"/>
      <c r="R194" s="8">
        <f>SUM(P194:Q194)</f>
        <v>32.799999999999997</v>
      </c>
      <c r="S194" s="67"/>
    </row>
    <row r="195" spans="1:19" ht="31.5" hidden="1" outlineLevel="7" x14ac:dyDescent="0.25">
      <c r="A195" s="11" t="s">
        <v>139</v>
      </c>
      <c r="B195" s="11" t="s">
        <v>92</v>
      </c>
      <c r="C195" s="59" t="s">
        <v>93</v>
      </c>
      <c r="D195" s="8">
        <v>10955.4</v>
      </c>
      <c r="E195" s="8"/>
      <c r="F195" s="8">
        <f>SUM(D195:E195)</f>
        <v>10955.4</v>
      </c>
      <c r="G195" s="8"/>
      <c r="H195" s="8">
        <f>SUM(F195:G195)</f>
        <v>10955.4</v>
      </c>
      <c r="I195" s="8">
        <v>10955.4</v>
      </c>
      <c r="J195" s="8"/>
      <c r="K195" s="8">
        <f>SUM(I195:J195)</f>
        <v>10955.4</v>
      </c>
      <c r="L195" s="8"/>
      <c r="M195" s="8">
        <f>SUM(K195:L195)</f>
        <v>10955.4</v>
      </c>
      <c r="N195" s="8">
        <v>9800</v>
      </c>
      <c r="O195" s="8"/>
      <c r="P195" s="8">
        <f>SUM(N195:O195)</f>
        <v>9800</v>
      </c>
      <c r="Q195" s="8"/>
      <c r="R195" s="8">
        <f>SUM(P195:Q195)</f>
        <v>9800</v>
      </c>
      <c r="S195" s="67"/>
    </row>
    <row r="196" spans="1:19" ht="15.75" hidden="1" outlineLevel="5" x14ac:dyDescent="0.25">
      <c r="A196" s="5" t="s">
        <v>178</v>
      </c>
      <c r="B196" s="5"/>
      <c r="C196" s="60" t="s">
        <v>179</v>
      </c>
      <c r="D196" s="4">
        <f>D197+D198</f>
        <v>263.3</v>
      </c>
      <c r="E196" s="4">
        <f t="shared" ref="E196:H196" si="239">E197+E198</f>
        <v>0</v>
      </c>
      <c r="F196" s="4">
        <f t="shared" si="239"/>
        <v>263.3</v>
      </c>
      <c r="G196" s="4">
        <f t="shared" si="239"/>
        <v>0</v>
      </c>
      <c r="H196" s="4">
        <f t="shared" si="239"/>
        <v>263.3</v>
      </c>
      <c r="I196" s="4">
        <f>I197+I198</f>
        <v>263.3</v>
      </c>
      <c r="J196" s="4">
        <f t="shared" ref="J196:M196" si="240">J197+J198</f>
        <v>0</v>
      </c>
      <c r="K196" s="4">
        <f t="shared" si="240"/>
        <v>263.3</v>
      </c>
      <c r="L196" s="4">
        <f t="shared" si="240"/>
        <v>0</v>
      </c>
      <c r="M196" s="4">
        <f t="shared" si="240"/>
        <v>263.3</v>
      </c>
      <c r="N196" s="4">
        <f>N197+N198</f>
        <v>263.3</v>
      </c>
      <c r="O196" s="4">
        <f t="shared" ref="O196:R196" si="241">O197+O198</f>
        <v>0</v>
      </c>
      <c r="P196" s="4">
        <f t="shared" si="241"/>
        <v>263.3</v>
      </c>
      <c r="Q196" s="4">
        <f t="shared" si="241"/>
        <v>0</v>
      </c>
      <c r="R196" s="4">
        <f t="shared" si="241"/>
        <v>263.3</v>
      </c>
      <c r="S196" s="67"/>
    </row>
    <row r="197" spans="1:19" ht="31.5" hidden="1" outlineLevel="7" x14ac:dyDescent="0.25">
      <c r="A197" s="11" t="s">
        <v>178</v>
      </c>
      <c r="B197" s="11" t="s">
        <v>11</v>
      </c>
      <c r="C197" s="59" t="s">
        <v>12</v>
      </c>
      <c r="D197" s="8">
        <v>145</v>
      </c>
      <c r="E197" s="8"/>
      <c r="F197" s="8">
        <f t="shared" ref="F197:F198" si="242">SUM(D197:E197)</f>
        <v>145</v>
      </c>
      <c r="G197" s="8"/>
      <c r="H197" s="8">
        <f t="shared" ref="H197:H198" si="243">SUM(F197:G197)</f>
        <v>145</v>
      </c>
      <c r="I197" s="8">
        <v>145</v>
      </c>
      <c r="J197" s="8"/>
      <c r="K197" s="8">
        <f t="shared" ref="K197:K198" si="244">SUM(I197:J197)</f>
        <v>145</v>
      </c>
      <c r="L197" s="8"/>
      <c r="M197" s="8">
        <f t="shared" ref="M197:M198" si="245">SUM(K197:L197)</f>
        <v>145</v>
      </c>
      <c r="N197" s="8">
        <v>145</v>
      </c>
      <c r="O197" s="8"/>
      <c r="P197" s="8">
        <f t="shared" ref="P197:P198" si="246">SUM(N197:O197)</f>
        <v>145</v>
      </c>
      <c r="Q197" s="8"/>
      <c r="R197" s="8">
        <f t="shared" ref="R197:R198" si="247">SUM(P197:Q197)</f>
        <v>145</v>
      </c>
      <c r="S197" s="67"/>
    </row>
    <row r="198" spans="1:19" ht="31.5" hidden="1" outlineLevel="7" x14ac:dyDescent="0.25">
      <c r="A198" s="11" t="s">
        <v>178</v>
      </c>
      <c r="B198" s="11" t="s">
        <v>92</v>
      </c>
      <c r="C198" s="59" t="s">
        <v>93</v>
      </c>
      <c r="D198" s="8">
        <v>118.3</v>
      </c>
      <c r="E198" s="8"/>
      <c r="F198" s="8">
        <f t="shared" si="242"/>
        <v>118.3</v>
      </c>
      <c r="G198" s="8"/>
      <c r="H198" s="8">
        <f t="shared" si="243"/>
        <v>118.3</v>
      </c>
      <c r="I198" s="8">
        <v>118.3</v>
      </c>
      <c r="J198" s="8"/>
      <c r="K198" s="8">
        <f t="shared" si="244"/>
        <v>118.3</v>
      </c>
      <c r="L198" s="8"/>
      <c r="M198" s="8">
        <f t="shared" si="245"/>
        <v>118.3</v>
      </c>
      <c r="N198" s="8">
        <v>118.3</v>
      </c>
      <c r="O198" s="8"/>
      <c r="P198" s="8">
        <f t="shared" si="246"/>
        <v>118.3</v>
      </c>
      <c r="Q198" s="8"/>
      <c r="R198" s="8">
        <f t="shared" si="247"/>
        <v>118.3</v>
      </c>
      <c r="S198" s="67"/>
    </row>
    <row r="199" spans="1:19" ht="15.75" hidden="1" outlineLevel="5" x14ac:dyDescent="0.25">
      <c r="A199" s="5" t="s">
        <v>141</v>
      </c>
      <c r="B199" s="5"/>
      <c r="C199" s="60" t="s">
        <v>142</v>
      </c>
      <c r="D199" s="4">
        <f>D200</f>
        <v>1341.3</v>
      </c>
      <c r="E199" s="4">
        <f t="shared" ref="E199:H199" si="248">E200</f>
        <v>0</v>
      </c>
      <c r="F199" s="4">
        <f t="shared" si="248"/>
        <v>1341.3</v>
      </c>
      <c r="G199" s="4">
        <f t="shared" si="248"/>
        <v>0</v>
      </c>
      <c r="H199" s="4">
        <f t="shared" si="248"/>
        <v>1341.3</v>
      </c>
      <c r="I199" s="4">
        <f>I200</f>
        <v>1210</v>
      </c>
      <c r="J199" s="4">
        <f t="shared" ref="J199:M199" si="249">J200</f>
        <v>0</v>
      </c>
      <c r="K199" s="4">
        <f t="shared" si="249"/>
        <v>1210</v>
      </c>
      <c r="L199" s="4">
        <f t="shared" si="249"/>
        <v>0</v>
      </c>
      <c r="M199" s="4">
        <f t="shared" si="249"/>
        <v>1210</v>
      </c>
      <c r="N199" s="4">
        <f>N200</f>
        <v>1200</v>
      </c>
      <c r="O199" s="4">
        <f t="shared" ref="O199:R199" si="250">O200</f>
        <v>0</v>
      </c>
      <c r="P199" s="4">
        <f t="shared" si="250"/>
        <v>1200</v>
      </c>
      <c r="Q199" s="4">
        <f t="shared" si="250"/>
        <v>0</v>
      </c>
      <c r="R199" s="4">
        <f t="shared" si="250"/>
        <v>1200</v>
      </c>
      <c r="S199" s="67"/>
    </row>
    <row r="200" spans="1:19" ht="31.5" hidden="1" outlineLevel="7" x14ac:dyDescent="0.25">
      <c r="A200" s="11" t="s">
        <v>141</v>
      </c>
      <c r="B200" s="11" t="s">
        <v>92</v>
      </c>
      <c r="C200" s="59" t="s">
        <v>93</v>
      </c>
      <c r="D200" s="8">
        <v>1341.3</v>
      </c>
      <c r="E200" s="8"/>
      <c r="F200" s="8">
        <f>SUM(D200:E200)</f>
        <v>1341.3</v>
      </c>
      <c r="G200" s="8"/>
      <c r="H200" s="8">
        <f>SUM(F200:G200)</f>
        <v>1341.3</v>
      </c>
      <c r="I200" s="8">
        <v>1210</v>
      </c>
      <c r="J200" s="8"/>
      <c r="K200" s="8">
        <f>SUM(I200:J200)</f>
        <v>1210</v>
      </c>
      <c r="L200" s="8"/>
      <c r="M200" s="8">
        <f>SUM(K200:L200)</f>
        <v>1210</v>
      </c>
      <c r="N200" s="8">
        <v>1200</v>
      </c>
      <c r="O200" s="8"/>
      <c r="P200" s="8">
        <f>SUM(N200:O200)</f>
        <v>1200</v>
      </c>
      <c r="Q200" s="8"/>
      <c r="R200" s="8">
        <f>SUM(P200:Q200)</f>
        <v>1200</v>
      </c>
      <c r="S200" s="67"/>
    </row>
    <row r="201" spans="1:19" ht="31.5" hidden="1" outlineLevel="3" x14ac:dyDescent="0.25">
      <c r="A201" s="5" t="s">
        <v>180</v>
      </c>
      <c r="B201" s="5"/>
      <c r="C201" s="60" t="s">
        <v>181</v>
      </c>
      <c r="D201" s="4">
        <f>D202+D209</f>
        <v>835.2</v>
      </c>
      <c r="E201" s="4">
        <f t="shared" ref="E201:R201" si="251">E202+E209</f>
        <v>0</v>
      </c>
      <c r="F201" s="4">
        <f t="shared" si="251"/>
        <v>835.2</v>
      </c>
      <c r="G201" s="4">
        <f t="shared" si="251"/>
        <v>0</v>
      </c>
      <c r="H201" s="4">
        <f t="shared" si="251"/>
        <v>835.2</v>
      </c>
      <c r="I201" s="4">
        <f t="shared" si="251"/>
        <v>586.20000000000005</v>
      </c>
      <c r="J201" s="4">
        <f t="shared" si="251"/>
        <v>0</v>
      </c>
      <c r="K201" s="4">
        <f t="shared" si="251"/>
        <v>586.20000000000005</v>
      </c>
      <c r="L201" s="4">
        <f t="shared" si="251"/>
        <v>0</v>
      </c>
      <c r="M201" s="4">
        <f t="shared" si="251"/>
        <v>586.20000000000005</v>
      </c>
      <c r="N201" s="4">
        <f t="shared" si="251"/>
        <v>586.20000000000005</v>
      </c>
      <c r="O201" s="4">
        <f t="shared" si="251"/>
        <v>0</v>
      </c>
      <c r="P201" s="4">
        <f t="shared" si="251"/>
        <v>586.20000000000005</v>
      </c>
      <c r="Q201" s="4">
        <f t="shared" si="251"/>
        <v>0</v>
      </c>
      <c r="R201" s="4">
        <f t="shared" si="251"/>
        <v>586.20000000000005</v>
      </c>
      <c r="S201" s="67"/>
    </row>
    <row r="202" spans="1:19" ht="15.75" hidden="1" outlineLevel="4" x14ac:dyDescent="0.25">
      <c r="A202" s="5" t="s">
        <v>182</v>
      </c>
      <c r="B202" s="5"/>
      <c r="C202" s="60" t="s">
        <v>183</v>
      </c>
      <c r="D202" s="4">
        <f>D203+D205+D207</f>
        <v>780.2</v>
      </c>
      <c r="E202" s="4">
        <f t="shared" ref="E202:R202" si="252">E203+E205+E207</f>
        <v>0</v>
      </c>
      <c r="F202" s="4">
        <f t="shared" si="252"/>
        <v>780.2</v>
      </c>
      <c r="G202" s="4">
        <f t="shared" si="252"/>
        <v>0</v>
      </c>
      <c r="H202" s="4">
        <f t="shared" si="252"/>
        <v>780.2</v>
      </c>
      <c r="I202" s="4">
        <f t="shared" si="252"/>
        <v>531.20000000000005</v>
      </c>
      <c r="J202" s="4">
        <f t="shared" si="252"/>
        <v>0</v>
      </c>
      <c r="K202" s="4">
        <f t="shared" si="252"/>
        <v>531.20000000000005</v>
      </c>
      <c r="L202" s="4">
        <f t="shared" si="252"/>
        <v>0</v>
      </c>
      <c r="M202" s="4">
        <f t="shared" si="252"/>
        <v>531.20000000000005</v>
      </c>
      <c r="N202" s="4">
        <f t="shared" si="252"/>
        <v>531.20000000000005</v>
      </c>
      <c r="O202" s="4">
        <f t="shared" si="252"/>
        <v>0</v>
      </c>
      <c r="P202" s="4">
        <f t="shared" si="252"/>
        <v>531.20000000000005</v>
      </c>
      <c r="Q202" s="4">
        <f t="shared" si="252"/>
        <v>0</v>
      </c>
      <c r="R202" s="4">
        <f t="shared" si="252"/>
        <v>531.20000000000005</v>
      </c>
      <c r="S202" s="67"/>
    </row>
    <row r="203" spans="1:19" ht="15.75" hidden="1" outlineLevel="5" x14ac:dyDescent="0.25">
      <c r="A203" s="5" t="s">
        <v>184</v>
      </c>
      <c r="B203" s="5"/>
      <c r="C203" s="60" t="s">
        <v>185</v>
      </c>
      <c r="D203" s="4">
        <f>D204</f>
        <v>485</v>
      </c>
      <c r="E203" s="4">
        <f t="shared" ref="E203:H203" si="253">E204</f>
        <v>0</v>
      </c>
      <c r="F203" s="4">
        <f t="shared" si="253"/>
        <v>485</v>
      </c>
      <c r="G203" s="4">
        <f t="shared" si="253"/>
        <v>0</v>
      </c>
      <c r="H203" s="4">
        <f t="shared" si="253"/>
        <v>485</v>
      </c>
      <c r="I203" s="4">
        <f>I204</f>
        <v>436</v>
      </c>
      <c r="J203" s="4">
        <f t="shared" ref="J203:M203" si="254">J204</f>
        <v>0</v>
      </c>
      <c r="K203" s="4">
        <f t="shared" si="254"/>
        <v>436</v>
      </c>
      <c r="L203" s="4">
        <f t="shared" si="254"/>
        <v>0</v>
      </c>
      <c r="M203" s="4">
        <f t="shared" si="254"/>
        <v>436</v>
      </c>
      <c r="N203" s="4">
        <f>N204</f>
        <v>436</v>
      </c>
      <c r="O203" s="4">
        <f t="shared" ref="O203:R203" si="255">O204</f>
        <v>0</v>
      </c>
      <c r="P203" s="4">
        <f t="shared" si="255"/>
        <v>436</v>
      </c>
      <c r="Q203" s="4">
        <f t="shared" si="255"/>
        <v>0</v>
      </c>
      <c r="R203" s="4">
        <f t="shared" si="255"/>
        <v>436</v>
      </c>
      <c r="S203" s="67"/>
    </row>
    <row r="204" spans="1:19" ht="31.5" hidden="1" outlineLevel="7" x14ac:dyDescent="0.25">
      <c r="A204" s="11" t="s">
        <v>184</v>
      </c>
      <c r="B204" s="11" t="s">
        <v>11</v>
      </c>
      <c r="C204" s="59" t="s">
        <v>12</v>
      </c>
      <c r="D204" s="8">
        <v>485</v>
      </c>
      <c r="E204" s="8"/>
      <c r="F204" s="8">
        <f>SUM(D204:E204)</f>
        <v>485</v>
      </c>
      <c r="G204" s="8"/>
      <c r="H204" s="8">
        <f>SUM(F204:G204)</f>
        <v>485</v>
      </c>
      <c r="I204" s="8">
        <v>436</v>
      </c>
      <c r="J204" s="8"/>
      <c r="K204" s="8">
        <f>SUM(I204:J204)</f>
        <v>436</v>
      </c>
      <c r="L204" s="8"/>
      <c r="M204" s="8">
        <f>SUM(K204:L204)</f>
        <v>436</v>
      </c>
      <c r="N204" s="8">
        <v>436</v>
      </c>
      <c r="O204" s="8"/>
      <c r="P204" s="8">
        <f>SUM(N204:O204)</f>
        <v>436</v>
      </c>
      <c r="Q204" s="8"/>
      <c r="R204" s="8">
        <f>SUM(P204:Q204)</f>
        <v>436</v>
      </c>
      <c r="S204" s="67"/>
    </row>
    <row r="205" spans="1:19" ht="31.5" hidden="1" outlineLevel="5" x14ac:dyDescent="0.25">
      <c r="A205" s="5" t="s">
        <v>279</v>
      </c>
      <c r="B205" s="5"/>
      <c r="C205" s="60" t="s">
        <v>280</v>
      </c>
      <c r="D205" s="4">
        <f>D206</f>
        <v>95.2</v>
      </c>
      <c r="E205" s="4">
        <f t="shared" ref="E205:H205" si="256">E206</f>
        <v>0</v>
      </c>
      <c r="F205" s="4">
        <f t="shared" si="256"/>
        <v>95.2</v>
      </c>
      <c r="G205" s="4">
        <f t="shared" si="256"/>
        <v>0</v>
      </c>
      <c r="H205" s="4">
        <f t="shared" si="256"/>
        <v>95.2</v>
      </c>
      <c r="I205" s="4">
        <f>I206</f>
        <v>95.2</v>
      </c>
      <c r="J205" s="4">
        <f t="shared" ref="J205:M205" si="257">J206</f>
        <v>0</v>
      </c>
      <c r="K205" s="4">
        <f t="shared" si="257"/>
        <v>95.2</v>
      </c>
      <c r="L205" s="4">
        <f t="shared" si="257"/>
        <v>0</v>
      </c>
      <c r="M205" s="4">
        <f t="shared" si="257"/>
        <v>95.2</v>
      </c>
      <c r="N205" s="4">
        <f>N206</f>
        <v>95.2</v>
      </c>
      <c r="O205" s="4">
        <f t="shared" ref="O205:R205" si="258">O206</f>
        <v>0</v>
      </c>
      <c r="P205" s="4">
        <f t="shared" si="258"/>
        <v>95.2</v>
      </c>
      <c r="Q205" s="4">
        <f t="shared" si="258"/>
        <v>0</v>
      </c>
      <c r="R205" s="4">
        <f t="shared" si="258"/>
        <v>95.2</v>
      </c>
      <c r="S205" s="67"/>
    </row>
    <row r="206" spans="1:19" ht="31.5" hidden="1" outlineLevel="7" x14ac:dyDescent="0.25">
      <c r="A206" s="11" t="s">
        <v>279</v>
      </c>
      <c r="B206" s="11" t="s">
        <v>11</v>
      </c>
      <c r="C206" s="59" t="s">
        <v>12</v>
      </c>
      <c r="D206" s="8">
        <v>95.2</v>
      </c>
      <c r="E206" s="8"/>
      <c r="F206" s="8">
        <f>SUM(D206:E206)</f>
        <v>95.2</v>
      </c>
      <c r="G206" s="8"/>
      <c r="H206" s="8">
        <f>SUM(F206:G206)</f>
        <v>95.2</v>
      </c>
      <c r="I206" s="8">
        <v>95.2</v>
      </c>
      <c r="J206" s="8"/>
      <c r="K206" s="8">
        <f>SUM(I206:J206)</f>
        <v>95.2</v>
      </c>
      <c r="L206" s="8"/>
      <c r="M206" s="8">
        <f>SUM(K206:L206)</f>
        <v>95.2</v>
      </c>
      <c r="N206" s="8">
        <v>95.2</v>
      </c>
      <c r="O206" s="8"/>
      <c r="P206" s="8">
        <f>SUM(N206:O206)</f>
        <v>95.2</v>
      </c>
      <c r="Q206" s="8"/>
      <c r="R206" s="8">
        <f>SUM(P206:Q206)</f>
        <v>95.2</v>
      </c>
      <c r="S206" s="67"/>
    </row>
    <row r="207" spans="1:19" ht="15.75" hidden="1" outlineLevel="5" x14ac:dyDescent="0.25">
      <c r="A207" s="5" t="s">
        <v>281</v>
      </c>
      <c r="B207" s="5"/>
      <c r="C207" s="60" t="s">
        <v>282</v>
      </c>
      <c r="D207" s="4">
        <f>D208</f>
        <v>200</v>
      </c>
      <c r="E207" s="4">
        <f t="shared" ref="E207:H207" si="259">E208</f>
        <v>0</v>
      </c>
      <c r="F207" s="4">
        <f t="shared" si="259"/>
        <v>200</v>
      </c>
      <c r="G207" s="4">
        <f t="shared" si="259"/>
        <v>0</v>
      </c>
      <c r="H207" s="4">
        <f t="shared" si="259"/>
        <v>200</v>
      </c>
      <c r="I207" s="4">
        <f>I208</f>
        <v>0</v>
      </c>
      <c r="J207" s="4">
        <f t="shared" ref="J207" si="260">J208</f>
        <v>0</v>
      </c>
      <c r="K207" s="4"/>
      <c r="L207" s="4">
        <f t="shared" ref="L207:M207" si="261">L208</f>
        <v>0</v>
      </c>
      <c r="M207" s="4">
        <f t="shared" si="261"/>
        <v>0</v>
      </c>
      <c r="N207" s="4">
        <f>N208</f>
        <v>0</v>
      </c>
      <c r="O207" s="4">
        <f t="shared" ref="O207" si="262">O208</f>
        <v>0</v>
      </c>
      <c r="P207" s="4"/>
      <c r="Q207" s="4">
        <f t="shared" ref="Q207:R207" si="263">Q208</f>
        <v>0</v>
      </c>
      <c r="R207" s="4">
        <f t="shared" si="263"/>
        <v>0</v>
      </c>
      <c r="S207" s="67"/>
    </row>
    <row r="208" spans="1:19" ht="31.5" hidden="1" outlineLevel="7" x14ac:dyDescent="0.25">
      <c r="A208" s="11" t="s">
        <v>281</v>
      </c>
      <c r="B208" s="11" t="s">
        <v>11</v>
      </c>
      <c r="C208" s="59" t="s">
        <v>12</v>
      </c>
      <c r="D208" s="8">
        <v>200</v>
      </c>
      <c r="E208" s="8"/>
      <c r="F208" s="8">
        <f>SUM(D208:E208)</f>
        <v>200</v>
      </c>
      <c r="G208" s="8"/>
      <c r="H208" s="8">
        <f>SUM(F208:G208)</f>
        <v>200</v>
      </c>
      <c r="I208" s="8"/>
      <c r="J208" s="8"/>
      <c r="K208" s="8"/>
      <c r="L208" s="8"/>
      <c r="M208" s="8">
        <f>SUM(K208:L208)</f>
        <v>0</v>
      </c>
      <c r="N208" s="8"/>
      <c r="O208" s="8"/>
      <c r="P208" s="8"/>
      <c r="Q208" s="8"/>
      <c r="R208" s="8">
        <f>SUM(P208:Q208)</f>
        <v>0</v>
      </c>
      <c r="S208" s="67"/>
    </row>
    <row r="209" spans="1:19" ht="31.5" hidden="1" outlineLevel="4" x14ac:dyDescent="0.25">
      <c r="A209" s="5" t="s">
        <v>283</v>
      </c>
      <c r="B209" s="5"/>
      <c r="C209" s="60" t="s">
        <v>284</v>
      </c>
      <c r="D209" s="4">
        <f t="shared" ref="D209:R210" si="264">D210</f>
        <v>55</v>
      </c>
      <c r="E209" s="4">
        <f t="shared" si="264"/>
        <v>0</v>
      </c>
      <c r="F209" s="4">
        <f t="shared" si="264"/>
        <v>55</v>
      </c>
      <c r="G209" s="4">
        <f t="shared" si="264"/>
        <v>0</v>
      </c>
      <c r="H209" s="4">
        <f t="shared" si="264"/>
        <v>55</v>
      </c>
      <c r="I209" s="4">
        <f t="shared" si="264"/>
        <v>55</v>
      </c>
      <c r="J209" s="4">
        <f t="shared" si="264"/>
        <v>0</v>
      </c>
      <c r="K209" s="4">
        <f t="shared" si="264"/>
        <v>55</v>
      </c>
      <c r="L209" s="4">
        <f t="shared" si="264"/>
        <v>0</v>
      </c>
      <c r="M209" s="4">
        <f t="shared" si="264"/>
        <v>55</v>
      </c>
      <c r="N209" s="4">
        <f t="shared" si="264"/>
        <v>55</v>
      </c>
      <c r="O209" s="4">
        <f t="shared" si="264"/>
        <v>0</v>
      </c>
      <c r="P209" s="4">
        <f t="shared" si="264"/>
        <v>55</v>
      </c>
      <c r="Q209" s="4">
        <f t="shared" si="264"/>
        <v>0</v>
      </c>
      <c r="R209" s="4">
        <f t="shared" si="264"/>
        <v>55</v>
      </c>
      <c r="S209" s="67"/>
    </row>
    <row r="210" spans="1:19" ht="15.75" hidden="1" outlineLevel="5" x14ac:dyDescent="0.25">
      <c r="A210" s="5" t="s">
        <v>285</v>
      </c>
      <c r="B210" s="5"/>
      <c r="C210" s="60" t="s">
        <v>286</v>
      </c>
      <c r="D210" s="4">
        <f t="shared" si="264"/>
        <v>55</v>
      </c>
      <c r="E210" s="4">
        <f t="shared" si="264"/>
        <v>0</v>
      </c>
      <c r="F210" s="4">
        <f t="shared" si="264"/>
        <v>55</v>
      </c>
      <c r="G210" s="4">
        <f t="shared" si="264"/>
        <v>0</v>
      </c>
      <c r="H210" s="4">
        <f t="shared" si="264"/>
        <v>55</v>
      </c>
      <c r="I210" s="4">
        <f t="shared" si="264"/>
        <v>55</v>
      </c>
      <c r="J210" s="4">
        <f t="shared" si="264"/>
        <v>0</v>
      </c>
      <c r="K210" s="4">
        <f t="shared" si="264"/>
        <v>55</v>
      </c>
      <c r="L210" s="4">
        <f t="shared" si="264"/>
        <v>0</v>
      </c>
      <c r="M210" s="4">
        <f t="shared" si="264"/>
        <v>55</v>
      </c>
      <c r="N210" s="4">
        <f t="shared" si="264"/>
        <v>55</v>
      </c>
      <c r="O210" s="4">
        <f t="shared" si="264"/>
        <v>0</v>
      </c>
      <c r="P210" s="4">
        <f t="shared" si="264"/>
        <v>55</v>
      </c>
      <c r="Q210" s="4">
        <f t="shared" si="264"/>
        <v>0</v>
      </c>
      <c r="R210" s="4">
        <f t="shared" si="264"/>
        <v>55</v>
      </c>
      <c r="S210" s="67"/>
    </row>
    <row r="211" spans="1:19" ht="31.5" hidden="1" outlineLevel="7" x14ac:dyDescent="0.25">
      <c r="A211" s="11" t="s">
        <v>285</v>
      </c>
      <c r="B211" s="11" t="s">
        <v>11</v>
      </c>
      <c r="C211" s="59" t="s">
        <v>12</v>
      </c>
      <c r="D211" s="8">
        <v>55</v>
      </c>
      <c r="E211" s="8"/>
      <c r="F211" s="8">
        <f>SUM(D211:E211)</f>
        <v>55</v>
      </c>
      <c r="G211" s="8"/>
      <c r="H211" s="8">
        <f>SUM(F211:G211)</f>
        <v>55</v>
      </c>
      <c r="I211" s="8">
        <v>55</v>
      </c>
      <c r="J211" s="8"/>
      <c r="K211" s="8">
        <f>SUM(I211:J211)</f>
        <v>55</v>
      </c>
      <c r="L211" s="8"/>
      <c r="M211" s="8">
        <f>SUM(K211:L211)</f>
        <v>55</v>
      </c>
      <c r="N211" s="8">
        <v>55</v>
      </c>
      <c r="O211" s="8"/>
      <c r="P211" s="8">
        <f>SUM(N211:O211)</f>
        <v>55</v>
      </c>
      <c r="Q211" s="8"/>
      <c r="R211" s="8">
        <f>SUM(P211:Q211)</f>
        <v>55</v>
      </c>
      <c r="S211" s="67"/>
    </row>
    <row r="212" spans="1:19" ht="47.25" outlineLevel="3" collapsed="1" x14ac:dyDescent="0.25">
      <c r="A212" s="5" t="s">
        <v>130</v>
      </c>
      <c r="B212" s="5"/>
      <c r="C212" s="60" t="s">
        <v>131</v>
      </c>
      <c r="D212" s="4">
        <f t="shared" ref="D212:R213" si="265">D213</f>
        <v>22813.4</v>
      </c>
      <c r="E212" s="4">
        <f t="shared" si="265"/>
        <v>0</v>
      </c>
      <c r="F212" s="4">
        <f t="shared" si="265"/>
        <v>22813.4</v>
      </c>
      <c r="G212" s="4">
        <f t="shared" si="265"/>
        <v>363.33332999999999</v>
      </c>
      <c r="H212" s="4">
        <f t="shared" si="265"/>
        <v>23176.733329999999</v>
      </c>
      <c r="I212" s="4">
        <f t="shared" si="265"/>
        <v>21576.400000000001</v>
      </c>
      <c r="J212" s="4">
        <f t="shared" si="265"/>
        <v>0</v>
      </c>
      <c r="K212" s="4">
        <f t="shared" si="265"/>
        <v>21576.400000000001</v>
      </c>
      <c r="L212" s="4">
        <f t="shared" si="265"/>
        <v>0</v>
      </c>
      <c r="M212" s="4">
        <f t="shared" si="265"/>
        <v>21576.400000000001</v>
      </c>
      <c r="N212" s="4">
        <f t="shared" si="265"/>
        <v>19554.900000000001</v>
      </c>
      <c r="O212" s="4">
        <f t="shared" si="265"/>
        <v>0</v>
      </c>
      <c r="P212" s="4">
        <f t="shared" si="265"/>
        <v>19554.900000000001</v>
      </c>
      <c r="Q212" s="4">
        <f t="shared" si="265"/>
        <v>0</v>
      </c>
      <c r="R212" s="4">
        <f t="shared" si="265"/>
        <v>19554.900000000001</v>
      </c>
      <c r="S212" s="67"/>
    </row>
    <row r="213" spans="1:19" ht="31.5" outlineLevel="4" x14ac:dyDescent="0.25">
      <c r="A213" s="5" t="s">
        <v>132</v>
      </c>
      <c r="B213" s="5"/>
      <c r="C213" s="60" t="s">
        <v>57</v>
      </c>
      <c r="D213" s="4">
        <f t="shared" si="265"/>
        <v>22813.4</v>
      </c>
      <c r="E213" s="4">
        <f t="shared" si="265"/>
        <v>0</v>
      </c>
      <c r="F213" s="4">
        <f t="shared" si="265"/>
        <v>22813.4</v>
      </c>
      <c r="G213" s="4">
        <f t="shared" si="265"/>
        <v>363.33332999999999</v>
      </c>
      <c r="H213" s="4">
        <f t="shared" si="265"/>
        <v>23176.733329999999</v>
      </c>
      <c r="I213" s="4">
        <f t="shared" si="265"/>
        <v>21576.400000000001</v>
      </c>
      <c r="J213" s="4">
        <f t="shared" si="265"/>
        <v>0</v>
      </c>
      <c r="K213" s="4">
        <f t="shared" si="265"/>
        <v>21576.400000000001</v>
      </c>
      <c r="L213" s="4">
        <f t="shared" si="265"/>
        <v>0</v>
      </c>
      <c r="M213" s="4">
        <f t="shared" si="265"/>
        <v>21576.400000000001</v>
      </c>
      <c r="N213" s="4">
        <f t="shared" si="265"/>
        <v>19554.900000000001</v>
      </c>
      <c r="O213" s="4">
        <f t="shared" si="265"/>
        <v>0</v>
      </c>
      <c r="P213" s="4">
        <f t="shared" si="265"/>
        <v>19554.900000000001</v>
      </c>
      <c r="Q213" s="4">
        <f t="shared" si="265"/>
        <v>0</v>
      </c>
      <c r="R213" s="4">
        <f t="shared" si="265"/>
        <v>19554.900000000001</v>
      </c>
      <c r="S213" s="67"/>
    </row>
    <row r="214" spans="1:19" ht="15.75" outlineLevel="5" x14ac:dyDescent="0.25">
      <c r="A214" s="5" t="s">
        <v>133</v>
      </c>
      <c r="B214" s="5"/>
      <c r="C214" s="60" t="s">
        <v>134</v>
      </c>
      <c r="D214" s="4">
        <f>D215+D216+D217</f>
        <v>22813.4</v>
      </c>
      <c r="E214" s="4">
        <f t="shared" ref="E214:H214" si="266">E215+E216+E217</f>
        <v>0</v>
      </c>
      <c r="F214" s="4">
        <f t="shared" si="266"/>
        <v>22813.4</v>
      </c>
      <c r="G214" s="4">
        <f t="shared" si="266"/>
        <v>363.33332999999999</v>
      </c>
      <c r="H214" s="4">
        <f t="shared" si="266"/>
        <v>23176.733329999999</v>
      </c>
      <c r="I214" s="4">
        <f>I215+I216+I217</f>
        <v>21576.400000000001</v>
      </c>
      <c r="J214" s="4">
        <f t="shared" ref="J214:M214" si="267">J215+J216+J217</f>
        <v>0</v>
      </c>
      <c r="K214" s="4">
        <f t="shared" si="267"/>
        <v>21576.400000000001</v>
      </c>
      <c r="L214" s="4">
        <f t="shared" si="267"/>
        <v>0</v>
      </c>
      <c r="M214" s="4">
        <f t="shared" si="267"/>
        <v>21576.400000000001</v>
      </c>
      <c r="N214" s="4">
        <f>N215+N216+N217</f>
        <v>19554.900000000001</v>
      </c>
      <c r="O214" s="4">
        <f t="shared" ref="O214:R214" si="268">O215+O216+O217</f>
        <v>0</v>
      </c>
      <c r="P214" s="4">
        <f t="shared" si="268"/>
        <v>19554.900000000001</v>
      </c>
      <c r="Q214" s="4">
        <f t="shared" si="268"/>
        <v>0</v>
      </c>
      <c r="R214" s="4">
        <f t="shared" si="268"/>
        <v>19554.900000000001</v>
      </c>
      <c r="S214" s="67"/>
    </row>
    <row r="215" spans="1:19" ht="63" hidden="1" outlineLevel="7" x14ac:dyDescent="0.25">
      <c r="A215" s="11" t="s">
        <v>133</v>
      </c>
      <c r="B215" s="11" t="s">
        <v>8</v>
      </c>
      <c r="C215" s="59" t="s">
        <v>9</v>
      </c>
      <c r="D215" s="8">
        <v>20765.5</v>
      </c>
      <c r="E215" s="8"/>
      <c r="F215" s="8">
        <f t="shared" ref="F215:F217" si="269">SUM(D215:E215)</f>
        <v>20765.5</v>
      </c>
      <c r="G215" s="8"/>
      <c r="H215" s="8">
        <f t="shared" ref="H215:H217" si="270">SUM(F215:G215)</f>
        <v>20765.5</v>
      </c>
      <c r="I215" s="8">
        <v>19766.5</v>
      </c>
      <c r="J215" s="8"/>
      <c r="K215" s="8">
        <f t="shared" ref="K215:K217" si="271">SUM(I215:J215)</f>
        <v>19766.5</v>
      </c>
      <c r="L215" s="8"/>
      <c r="M215" s="8">
        <f t="shared" ref="M215:M217" si="272">SUM(K215:L215)</f>
        <v>19766.5</v>
      </c>
      <c r="N215" s="8">
        <v>17745</v>
      </c>
      <c r="O215" s="8"/>
      <c r="P215" s="8">
        <f t="shared" ref="P215:P217" si="273">SUM(N215:O215)</f>
        <v>17745</v>
      </c>
      <c r="Q215" s="8"/>
      <c r="R215" s="8">
        <f t="shared" ref="R215:R217" si="274">SUM(P215:Q215)</f>
        <v>17745</v>
      </c>
      <c r="S215" s="67"/>
    </row>
    <row r="216" spans="1:19" ht="31.5" outlineLevel="7" x14ac:dyDescent="0.25">
      <c r="A216" s="11" t="s">
        <v>133</v>
      </c>
      <c r="B216" s="11" t="s">
        <v>11</v>
      </c>
      <c r="C216" s="59" t="s">
        <v>12</v>
      </c>
      <c r="D216" s="8">
        <v>2030.4</v>
      </c>
      <c r="E216" s="8"/>
      <c r="F216" s="8">
        <f t="shared" si="269"/>
        <v>2030.4</v>
      </c>
      <c r="G216" s="8">
        <v>363.33332999999999</v>
      </c>
      <c r="H216" s="8">
        <f t="shared" si="270"/>
        <v>2393.73333</v>
      </c>
      <c r="I216" s="8">
        <v>1792.4</v>
      </c>
      <c r="J216" s="8"/>
      <c r="K216" s="8">
        <f t="shared" si="271"/>
        <v>1792.4</v>
      </c>
      <c r="L216" s="8"/>
      <c r="M216" s="8">
        <f t="shared" si="272"/>
        <v>1792.4</v>
      </c>
      <c r="N216" s="8">
        <v>1792.4</v>
      </c>
      <c r="O216" s="8"/>
      <c r="P216" s="8">
        <f t="shared" si="273"/>
        <v>1792.4</v>
      </c>
      <c r="Q216" s="8"/>
      <c r="R216" s="8">
        <f t="shared" si="274"/>
        <v>1792.4</v>
      </c>
      <c r="S216" s="67"/>
    </row>
    <row r="217" spans="1:19" ht="15.75" hidden="1" outlineLevel="7" x14ac:dyDescent="0.25">
      <c r="A217" s="11" t="s">
        <v>133</v>
      </c>
      <c r="B217" s="11" t="s">
        <v>27</v>
      </c>
      <c r="C217" s="59" t="s">
        <v>28</v>
      </c>
      <c r="D217" s="8">
        <v>17.5</v>
      </c>
      <c r="E217" s="8"/>
      <c r="F217" s="8">
        <f t="shared" si="269"/>
        <v>17.5</v>
      </c>
      <c r="G217" s="8"/>
      <c r="H217" s="8">
        <f t="shared" si="270"/>
        <v>17.5</v>
      </c>
      <c r="I217" s="8">
        <v>17.5</v>
      </c>
      <c r="J217" s="8"/>
      <c r="K217" s="8">
        <f t="shared" si="271"/>
        <v>17.5</v>
      </c>
      <c r="L217" s="8"/>
      <c r="M217" s="8">
        <f t="shared" si="272"/>
        <v>17.5</v>
      </c>
      <c r="N217" s="8">
        <v>17.5</v>
      </c>
      <c r="O217" s="8"/>
      <c r="P217" s="8">
        <f t="shared" si="273"/>
        <v>17.5</v>
      </c>
      <c r="Q217" s="8"/>
      <c r="R217" s="8">
        <f t="shared" si="274"/>
        <v>17.5</v>
      </c>
      <c r="S217" s="67"/>
    </row>
    <row r="218" spans="1:19" ht="31.5" outlineLevel="2" x14ac:dyDescent="0.25">
      <c r="A218" s="5" t="s">
        <v>158</v>
      </c>
      <c r="B218" s="5"/>
      <c r="C218" s="60" t="s">
        <v>159</v>
      </c>
      <c r="D218" s="4">
        <f t="shared" ref="D218:R218" si="275">D219+D228+D239+D246</f>
        <v>64912.2</v>
      </c>
      <c r="E218" s="4">
        <f t="shared" si="275"/>
        <v>-7652.3207199999997</v>
      </c>
      <c r="F218" s="4">
        <f t="shared" si="275"/>
        <v>57259.879280000008</v>
      </c>
      <c r="G218" s="4">
        <f t="shared" si="275"/>
        <v>-222.79274999999998</v>
      </c>
      <c r="H218" s="4">
        <f t="shared" si="275"/>
        <v>57037.08653</v>
      </c>
      <c r="I218" s="4">
        <f t="shared" si="275"/>
        <v>27668</v>
      </c>
      <c r="J218" s="4">
        <f t="shared" si="275"/>
        <v>0</v>
      </c>
      <c r="K218" s="4">
        <f t="shared" si="275"/>
        <v>27668</v>
      </c>
      <c r="L218" s="4">
        <f t="shared" si="275"/>
        <v>0</v>
      </c>
      <c r="M218" s="4">
        <f t="shared" si="275"/>
        <v>27668</v>
      </c>
      <c r="N218" s="4">
        <f t="shared" si="275"/>
        <v>26677.3</v>
      </c>
      <c r="O218" s="4">
        <f t="shared" si="275"/>
        <v>0</v>
      </c>
      <c r="P218" s="4">
        <f t="shared" si="275"/>
        <v>26677.3</v>
      </c>
      <c r="Q218" s="4">
        <f t="shared" si="275"/>
        <v>0</v>
      </c>
      <c r="R218" s="4">
        <f t="shared" si="275"/>
        <v>26677.3</v>
      </c>
      <c r="S218" s="67"/>
    </row>
    <row r="219" spans="1:19" ht="31.5" hidden="1" outlineLevel="3" x14ac:dyDescent="0.25">
      <c r="A219" s="5" t="s">
        <v>211</v>
      </c>
      <c r="B219" s="5"/>
      <c r="C219" s="60" t="s">
        <v>212</v>
      </c>
      <c r="D219" s="4">
        <f t="shared" ref="D219:R219" si="276">D220+D225</f>
        <v>1000</v>
      </c>
      <c r="E219" s="4">
        <f t="shared" si="276"/>
        <v>-500</v>
      </c>
      <c r="F219" s="4">
        <f t="shared" si="276"/>
        <v>500</v>
      </c>
      <c r="G219" s="4">
        <f t="shared" si="276"/>
        <v>0</v>
      </c>
      <c r="H219" s="4">
        <f t="shared" si="276"/>
        <v>500</v>
      </c>
      <c r="I219" s="4">
        <f t="shared" si="276"/>
        <v>850</v>
      </c>
      <c r="J219" s="4">
        <f t="shared" si="276"/>
        <v>-600</v>
      </c>
      <c r="K219" s="4">
        <f t="shared" si="276"/>
        <v>250</v>
      </c>
      <c r="L219" s="4">
        <f t="shared" si="276"/>
        <v>0</v>
      </c>
      <c r="M219" s="4">
        <f t="shared" si="276"/>
        <v>250</v>
      </c>
      <c r="N219" s="4">
        <f t="shared" si="276"/>
        <v>850</v>
      </c>
      <c r="O219" s="4">
        <f t="shared" si="276"/>
        <v>-600</v>
      </c>
      <c r="P219" s="4">
        <f t="shared" si="276"/>
        <v>250</v>
      </c>
      <c r="Q219" s="4">
        <f t="shared" si="276"/>
        <v>0</v>
      </c>
      <c r="R219" s="4">
        <f t="shared" si="276"/>
        <v>250</v>
      </c>
      <c r="S219" s="67"/>
    </row>
    <row r="220" spans="1:19" ht="31.5" hidden="1" outlineLevel="4" x14ac:dyDescent="0.2">
      <c r="A220" s="5" t="s">
        <v>213</v>
      </c>
      <c r="B220" s="5"/>
      <c r="C220" s="21" t="s">
        <v>680</v>
      </c>
      <c r="D220" s="4">
        <f t="shared" ref="D220:R221" si="277">D221</f>
        <v>700</v>
      </c>
      <c r="E220" s="4">
        <f>E221+E223</f>
        <v>-200</v>
      </c>
      <c r="F220" s="4">
        <f t="shared" ref="F220:P220" si="278">F221+F223</f>
        <v>500</v>
      </c>
      <c r="G220" s="4">
        <f>G221+G223</f>
        <v>0</v>
      </c>
      <c r="H220" s="4">
        <f t="shared" ref="H220" si="279">H221+H223</f>
        <v>500</v>
      </c>
      <c r="I220" s="4">
        <f t="shared" si="278"/>
        <v>600</v>
      </c>
      <c r="J220" s="4">
        <f t="shared" si="278"/>
        <v>-350</v>
      </c>
      <c r="K220" s="4">
        <f t="shared" si="278"/>
        <v>250</v>
      </c>
      <c r="L220" s="4">
        <f>L221+L223</f>
        <v>0</v>
      </c>
      <c r="M220" s="4">
        <f t="shared" ref="M220" si="280">M221+M223</f>
        <v>250</v>
      </c>
      <c r="N220" s="4">
        <f t="shared" si="278"/>
        <v>600</v>
      </c>
      <c r="O220" s="4">
        <f t="shared" si="278"/>
        <v>-350</v>
      </c>
      <c r="P220" s="4">
        <f t="shared" si="278"/>
        <v>250</v>
      </c>
      <c r="Q220" s="4">
        <f>Q221+Q223</f>
        <v>0</v>
      </c>
      <c r="R220" s="4">
        <f t="shared" ref="R220" si="281">R221+R223</f>
        <v>250</v>
      </c>
      <c r="S220" s="67"/>
    </row>
    <row r="221" spans="1:19" ht="15.75" hidden="1" outlineLevel="5" x14ac:dyDescent="0.25">
      <c r="A221" s="5" t="s">
        <v>214</v>
      </c>
      <c r="B221" s="5"/>
      <c r="C221" s="60" t="s">
        <v>215</v>
      </c>
      <c r="D221" s="4">
        <f t="shared" si="277"/>
        <v>700</v>
      </c>
      <c r="E221" s="4">
        <f t="shared" si="277"/>
        <v>-700</v>
      </c>
      <c r="F221" s="4">
        <f t="shared" si="277"/>
        <v>0</v>
      </c>
      <c r="G221" s="4">
        <f t="shared" si="277"/>
        <v>0</v>
      </c>
      <c r="H221" s="4">
        <f t="shared" si="277"/>
        <v>0</v>
      </c>
      <c r="I221" s="4">
        <f t="shared" si="277"/>
        <v>600</v>
      </c>
      <c r="J221" s="4">
        <f t="shared" si="277"/>
        <v>-600</v>
      </c>
      <c r="K221" s="4">
        <f t="shared" si="277"/>
        <v>0</v>
      </c>
      <c r="L221" s="4">
        <f t="shared" si="277"/>
        <v>0</v>
      </c>
      <c r="M221" s="4">
        <f t="shared" si="277"/>
        <v>0</v>
      </c>
      <c r="N221" s="4">
        <f t="shared" si="277"/>
        <v>600</v>
      </c>
      <c r="O221" s="4">
        <f t="shared" si="277"/>
        <v>-600</v>
      </c>
      <c r="P221" s="4">
        <f t="shared" si="277"/>
        <v>0</v>
      </c>
      <c r="Q221" s="4">
        <f t="shared" si="277"/>
        <v>0</v>
      </c>
      <c r="R221" s="4">
        <f t="shared" si="277"/>
        <v>0</v>
      </c>
      <c r="S221" s="67"/>
    </row>
    <row r="222" spans="1:19" ht="31.5" hidden="1" outlineLevel="7" x14ac:dyDescent="0.25">
      <c r="A222" s="11" t="s">
        <v>214</v>
      </c>
      <c r="B222" s="11" t="s">
        <v>92</v>
      </c>
      <c r="C222" s="59" t="s">
        <v>93</v>
      </c>
      <c r="D222" s="8">
        <v>700</v>
      </c>
      <c r="E222" s="8">
        <v>-700</v>
      </c>
      <c r="F222" s="8">
        <f t="shared" ref="F222" si="282">SUM(D222:E222)</f>
        <v>0</v>
      </c>
      <c r="G222" s="8"/>
      <c r="H222" s="8">
        <f t="shared" ref="H222" si="283">SUM(F222:G222)</f>
        <v>0</v>
      </c>
      <c r="I222" s="8">
        <v>600</v>
      </c>
      <c r="J222" s="8">
        <v>-600</v>
      </c>
      <c r="K222" s="8">
        <f t="shared" ref="K222" si="284">SUM(I222:J222)</f>
        <v>0</v>
      </c>
      <c r="L222" s="8"/>
      <c r="M222" s="8">
        <f t="shared" ref="M222" si="285">SUM(K222:L222)</f>
        <v>0</v>
      </c>
      <c r="N222" s="8">
        <v>600</v>
      </c>
      <c r="O222" s="8">
        <v>-600</v>
      </c>
      <c r="P222" s="8">
        <f t="shared" ref="P222" si="286">SUM(N222:O222)</f>
        <v>0</v>
      </c>
      <c r="Q222" s="8"/>
      <c r="R222" s="8">
        <f t="shared" ref="R222" si="287">SUM(P222:Q222)</f>
        <v>0</v>
      </c>
      <c r="S222" s="67"/>
    </row>
    <row r="223" spans="1:19" ht="15.75" hidden="1" outlineLevel="5" x14ac:dyDescent="0.25">
      <c r="A223" s="5" t="s">
        <v>679</v>
      </c>
      <c r="B223" s="5"/>
      <c r="C223" s="60" t="s">
        <v>219</v>
      </c>
      <c r="D223" s="4">
        <f t="shared" ref="D223:R226" si="288">D224</f>
        <v>0</v>
      </c>
      <c r="E223" s="4">
        <f t="shared" si="288"/>
        <v>500</v>
      </c>
      <c r="F223" s="4">
        <f t="shared" si="288"/>
        <v>500</v>
      </c>
      <c r="G223" s="4">
        <f t="shared" si="288"/>
        <v>0</v>
      </c>
      <c r="H223" s="4">
        <f t="shared" si="288"/>
        <v>500</v>
      </c>
      <c r="I223" s="4">
        <f t="shared" si="288"/>
        <v>0</v>
      </c>
      <c r="J223" s="4">
        <f t="shared" si="288"/>
        <v>250</v>
      </c>
      <c r="K223" s="4">
        <f t="shared" si="288"/>
        <v>250</v>
      </c>
      <c r="L223" s="4">
        <f t="shared" si="288"/>
        <v>0</v>
      </c>
      <c r="M223" s="4">
        <f t="shared" si="288"/>
        <v>250</v>
      </c>
      <c r="N223" s="4">
        <f t="shared" si="288"/>
        <v>0</v>
      </c>
      <c r="O223" s="4">
        <f t="shared" si="288"/>
        <v>250</v>
      </c>
      <c r="P223" s="4">
        <f t="shared" si="288"/>
        <v>250</v>
      </c>
      <c r="Q223" s="4">
        <f t="shared" si="288"/>
        <v>0</v>
      </c>
      <c r="R223" s="4">
        <f t="shared" si="288"/>
        <v>250</v>
      </c>
      <c r="S223" s="67"/>
    </row>
    <row r="224" spans="1:19" ht="15.75" hidden="1" outlineLevel="7" x14ac:dyDescent="0.25">
      <c r="A224" s="11" t="s">
        <v>679</v>
      </c>
      <c r="B224" s="11" t="s">
        <v>27</v>
      </c>
      <c r="C224" s="59" t="s">
        <v>28</v>
      </c>
      <c r="D224" s="8"/>
      <c r="E224" s="8">
        <v>500</v>
      </c>
      <c r="F224" s="8">
        <f t="shared" ref="F224" si="289">SUM(D224:E224)</f>
        <v>500</v>
      </c>
      <c r="G224" s="8"/>
      <c r="H224" s="8">
        <f t="shared" ref="H224" si="290">SUM(F224:G224)</f>
        <v>500</v>
      </c>
      <c r="I224" s="8"/>
      <c r="J224" s="8">
        <v>250</v>
      </c>
      <c r="K224" s="8">
        <f t="shared" ref="K224" si="291">SUM(I224:J224)</f>
        <v>250</v>
      </c>
      <c r="L224" s="8"/>
      <c r="M224" s="8">
        <f t="shared" ref="M224" si="292">SUM(K224:L224)</f>
        <v>250</v>
      </c>
      <c r="N224" s="8"/>
      <c r="O224" s="8">
        <v>250</v>
      </c>
      <c r="P224" s="8">
        <f t="shared" ref="P224" si="293">SUM(N224:O224)</f>
        <v>250</v>
      </c>
      <c r="Q224" s="8"/>
      <c r="R224" s="8">
        <f t="shared" ref="R224" si="294">SUM(P224:Q224)</f>
        <v>250</v>
      </c>
      <c r="S224" s="67"/>
    </row>
    <row r="225" spans="1:19" ht="31.5" hidden="1" outlineLevel="4" x14ac:dyDescent="0.25">
      <c r="A225" s="5" t="s">
        <v>216</v>
      </c>
      <c r="B225" s="5"/>
      <c r="C225" s="60" t="s">
        <v>217</v>
      </c>
      <c r="D225" s="4">
        <f t="shared" si="288"/>
        <v>300</v>
      </c>
      <c r="E225" s="4">
        <f t="shared" si="288"/>
        <v>-300</v>
      </c>
      <c r="F225" s="4">
        <f t="shared" si="288"/>
        <v>0</v>
      </c>
      <c r="G225" s="4">
        <f t="shared" si="288"/>
        <v>0</v>
      </c>
      <c r="H225" s="4">
        <f t="shared" si="288"/>
        <v>0</v>
      </c>
      <c r="I225" s="4">
        <f t="shared" si="288"/>
        <v>250</v>
      </c>
      <c r="J225" s="4">
        <f t="shared" si="288"/>
        <v>-250</v>
      </c>
      <c r="K225" s="4">
        <f t="shared" si="288"/>
        <v>0</v>
      </c>
      <c r="L225" s="4">
        <f t="shared" si="288"/>
        <v>0</v>
      </c>
      <c r="M225" s="4">
        <f t="shared" si="288"/>
        <v>0</v>
      </c>
      <c r="N225" s="4">
        <f t="shared" si="288"/>
        <v>250</v>
      </c>
      <c r="O225" s="4">
        <f t="shared" si="288"/>
        <v>-250</v>
      </c>
      <c r="P225" s="4">
        <f t="shared" si="288"/>
        <v>0</v>
      </c>
      <c r="Q225" s="4">
        <f t="shared" si="288"/>
        <v>0</v>
      </c>
      <c r="R225" s="4">
        <f t="shared" si="288"/>
        <v>0</v>
      </c>
      <c r="S225" s="67"/>
    </row>
    <row r="226" spans="1:19" ht="15.75" hidden="1" outlineLevel="5" x14ac:dyDescent="0.25">
      <c r="A226" s="5" t="s">
        <v>218</v>
      </c>
      <c r="B226" s="5"/>
      <c r="C226" s="60" t="s">
        <v>219</v>
      </c>
      <c r="D226" s="4">
        <f t="shared" si="288"/>
        <v>300</v>
      </c>
      <c r="E226" s="4">
        <f t="shared" si="288"/>
        <v>-300</v>
      </c>
      <c r="F226" s="4">
        <f t="shared" si="288"/>
        <v>0</v>
      </c>
      <c r="G226" s="4">
        <f t="shared" si="288"/>
        <v>0</v>
      </c>
      <c r="H226" s="4">
        <f t="shared" si="288"/>
        <v>0</v>
      </c>
      <c r="I226" s="4">
        <f t="shared" si="288"/>
        <v>250</v>
      </c>
      <c r="J226" s="4">
        <f t="shared" si="288"/>
        <v>-250</v>
      </c>
      <c r="K226" s="4">
        <f t="shared" si="288"/>
        <v>0</v>
      </c>
      <c r="L226" s="4">
        <f t="shared" si="288"/>
        <v>0</v>
      </c>
      <c r="M226" s="4">
        <f t="shared" si="288"/>
        <v>0</v>
      </c>
      <c r="N226" s="4">
        <f t="shared" si="288"/>
        <v>250</v>
      </c>
      <c r="O226" s="4">
        <f t="shared" si="288"/>
        <v>-250</v>
      </c>
      <c r="P226" s="4">
        <f t="shared" si="288"/>
        <v>0</v>
      </c>
      <c r="Q226" s="4">
        <f t="shared" si="288"/>
        <v>0</v>
      </c>
      <c r="R226" s="4">
        <f t="shared" si="288"/>
        <v>0</v>
      </c>
      <c r="S226" s="67"/>
    </row>
    <row r="227" spans="1:19" ht="15.75" hidden="1" outlineLevel="7" x14ac:dyDescent="0.25">
      <c r="A227" s="11" t="s">
        <v>218</v>
      </c>
      <c r="B227" s="11" t="s">
        <v>27</v>
      </c>
      <c r="C227" s="59" t="s">
        <v>28</v>
      </c>
      <c r="D227" s="8">
        <v>300</v>
      </c>
      <c r="E227" s="8">
        <v>-300</v>
      </c>
      <c r="F227" s="8">
        <f t="shared" ref="F227" si="295">SUM(D227:E227)</f>
        <v>0</v>
      </c>
      <c r="G227" s="8"/>
      <c r="H227" s="8">
        <f t="shared" ref="H227" si="296">SUM(F227:G227)</f>
        <v>0</v>
      </c>
      <c r="I227" s="8">
        <v>250</v>
      </c>
      <c r="J227" s="8">
        <v>-250</v>
      </c>
      <c r="K227" s="8">
        <f t="shared" ref="K227" si="297">SUM(I227:J227)</f>
        <v>0</v>
      </c>
      <c r="L227" s="8"/>
      <c r="M227" s="8">
        <f t="shared" ref="M227" si="298">SUM(K227:L227)</f>
        <v>0</v>
      </c>
      <c r="N227" s="8">
        <v>250</v>
      </c>
      <c r="O227" s="8">
        <v>-250</v>
      </c>
      <c r="P227" s="8">
        <f t="shared" ref="P227" si="299">SUM(N227:O227)</f>
        <v>0</v>
      </c>
      <c r="Q227" s="8"/>
      <c r="R227" s="8">
        <f t="shared" ref="R227" si="300">SUM(P227:Q227)</f>
        <v>0</v>
      </c>
      <c r="S227" s="67"/>
    </row>
    <row r="228" spans="1:19" ht="47.25" outlineLevel="7" x14ac:dyDescent="0.25">
      <c r="A228" s="5" t="s">
        <v>368</v>
      </c>
      <c r="B228" s="5"/>
      <c r="C228" s="60" t="s">
        <v>369</v>
      </c>
      <c r="D228" s="4">
        <f>D229+D232</f>
        <v>35274.299999999996</v>
      </c>
      <c r="E228" s="4">
        <f t="shared" ref="E228:R228" si="301">E229+E232</f>
        <v>-9002.3207199999997</v>
      </c>
      <c r="F228" s="4">
        <f t="shared" si="301"/>
        <v>26271.97928</v>
      </c>
      <c r="G228" s="4">
        <f t="shared" si="301"/>
        <v>17.63334</v>
      </c>
      <c r="H228" s="4">
        <f t="shared" si="301"/>
        <v>26289.61262</v>
      </c>
      <c r="I228" s="4">
        <f t="shared" si="301"/>
        <v>1395</v>
      </c>
      <c r="J228" s="4">
        <f t="shared" si="301"/>
        <v>0</v>
      </c>
      <c r="K228" s="4">
        <f t="shared" si="301"/>
        <v>1395</v>
      </c>
      <c r="L228" s="4">
        <f t="shared" si="301"/>
        <v>0</v>
      </c>
      <c r="M228" s="4">
        <f t="shared" si="301"/>
        <v>1395</v>
      </c>
      <c r="N228" s="4">
        <f t="shared" si="301"/>
        <v>1395</v>
      </c>
      <c r="O228" s="4">
        <f t="shared" si="301"/>
        <v>0</v>
      </c>
      <c r="P228" s="4">
        <f t="shared" si="301"/>
        <v>1395</v>
      </c>
      <c r="Q228" s="4">
        <f t="shared" si="301"/>
        <v>0</v>
      </c>
      <c r="R228" s="4">
        <f t="shared" si="301"/>
        <v>1395</v>
      </c>
      <c r="S228" s="67"/>
    </row>
    <row r="229" spans="1:19" ht="31.5" outlineLevel="4" x14ac:dyDescent="0.25">
      <c r="A229" s="5" t="s">
        <v>370</v>
      </c>
      <c r="B229" s="5"/>
      <c r="C229" s="60" t="s">
        <v>371</v>
      </c>
      <c r="D229" s="4">
        <f t="shared" ref="D229:R230" si="302">D230</f>
        <v>917.2</v>
      </c>
      <c r="E229" s="4">
        <f t="shared" si="302"/>
        <v>0</v>
      </c>
      <c r="F229" s="4">
        <f t="shared" si="302"/>
        <v>917.2</v>
      </c>
      <c r="G229" s="4">
        <f t="shared" si="302"/>
        <v>17.63334</v>
      </c>
      <c r="H229" s="4">
        <f t="shared" si="302"/>
        <v>934.83334000000002</v>
      </c>
      <c r="I229" s="4">
        <f t="shared" si="302"/>
        <v>825</v>
      </c>
      <c r="J229" s="4">
        <f t="shared" si="302"/>
        <v>0</v>
      </c>
      <c r="K229" s="4">
        <f t="shared" si="302"/>
        <v>825</v>
      </c>
      <c r="L229" s="4">
        <f t="shared" si="302"/>
        <v>0</v>
      </c>
      <c r="M229" s="4">
        <f t="shared" si="302"/>
        <v>825</v>
      </c>
      <c r="N229" s="4">
        <f t="shared" si="302"/>
        <v>825</v>
      </c>
      <c r="O229" s="4">
        <f t="shared" si="302"/>
        <v>0</v>
      </c>
      <c r="P229" s="4">
        <f t="shared" si="302"/>
        <v>825</v>
      </c>
      <c r="Q229" s="4">
        <f t="shared" si="302"/>
        <v>0</v>
      </c>
      <c r="R229" s="4">
        <f t="shared" si="302"/>
        <v>825</v>
      </c>
      <c r="S229" s="67"/>
    </row>
    <row r="230" spans="1:19" ht="15.75" outlineLevel="5" x14ac:dyDescent="0.25">
      <c r="A230" s="5" t="s">
        <v>372</v>
      </c>
      <c r="B230" s="5"/>
      <c r="C230" s="60" t="s">
        <v>373</v>
      </c>
      <c r="D230" s="4">
        <f t="shared" si="302"/>
        <v>917.2</v>
      </c>
      <c r="E230" s="4">
        <f t="shared" si="302"/>
        <v>0</v>
      </c>
      <c r="F230" s="4">
        <f t="shared" si="302"/>
        <v>917.2</v>
      </c>
      <c r="G230" s="4">
        <f t="shared" si="302"/>
        <v>17.63334</v>
      </c>
      <c r="H230" s="4">
        <f t="shared" si="302"/>
        <v>934.83334000000002</v>
      </c>
      <c r="I230" s="4">
        <f t="shared" si="302"/>
        <v>825</v>
      </c>
      <c r="J230" s="4">
        <f t="shared" si="302"/>
        <v>0</v>
      </c>
      <c r="K230" s="4">
        <f t="shared" si="302"/>
        <v>825</v>
      </c>
      <c r="L230" s="4">
        <f t="shared" si="302"/>
        <v>0</v>
      </c>
      <c r="M230" s="4">
        <f t="shared" si="302"/>
        <v>825</v>
      </c>
      <c r="N230" s="4">
        <f t="shared" si="302"/>
        <v>825</v>
      </c>
      <c r="O230" s="4">
        <f t="shared" si="302"/>
        <v>0</v>
      </c>
      <c r="P230" s="4">
        <f t="shared" si="302"/>
        <v>825</v>
      </c>
      <c r="Q230" s="4">
        <f t="shared" si="302"/>
        <v>0</v>
      </c>
      <c r="R230" s="4">
        <f t="shared" si="302"/>
        <v>825</v>
      </c>
      <c r="S230" s="67"/>
    </row>
    <row r="231" spans="1:19" ht="31.5" outlineLevel="7" x14ac:dyDescent="0.25">
      <c r="A231" s="11" t="s">
        <v>372</v>
      </c>
      <c r="B231" s="11" t="s">
        <v>11</v>
      </c>
      <c r="C231" s="59" t="s">
        <v>12</v>
      </c>
      <c r="D231" s="8">
        <v>917.2</v>
      </c>
      <c r="E231" s="8"/>
      <c r="F231" s="8">
        <f t="shared" ref="F231" si="303">SUM(D231:E231)</f>
        <v>917.2</v>
      </c>
      <c r="G231" s="8">
        <v>17.63334</v>
      </c>
      <c r="H231" s="8">
        <f t="shared" ref="H231" si="304">SUM(F231:G231)</f>
        <v>934.83334000000002</v>
      </c>
      <c r="I231" s="8">
        <v>825</v>
      </c>
      <c r="J231" s="8"/>
      <c r="K231" s="8">
        <f t="shared" ref="K231" si="305">SUM(I231:J231)</f>
        <v>825</v>
      </c>
      <c r="L231" s="8"/>
      <c r="M231" s="8">
        <f t="shared" ref="M231" si="306">SUM(K231:L231)</f>
        <v>825</v>
      </c>
      <c r="N231" s="8">
        <v>825</v>
      </c>
      <c r="O231" s="8"/>
      <c r="P231" s="8">
        <f t="shared" ref="P231" si="307">SUM(N231:O231)</f>
        <v>825</v>
      </c>
      <c r="Q231" s="8"/>
      <c r="R231" s="8">
        <f t="shared" ref="R231" si="308">SUM(P231:Q231)</f>
        <v>825</v>
      </c>
      <c r="S231" s="67"/>
    </row>
    <row r="232" spans="1:19" ht="31.5" hidden="1" outlineLevel="4" x14ac:dyDescent="0.25">
      <c r="A232" s="5" t="s">
        <v>374</v>
      </c>
      <c r="B232" s="5"/>
      <c r="C232" s="60" t="s">
        <v>375</v>
      </c>
      <c r="D232" s="4">
        <f>D233+D235+D237</f>
        <v>34357.1</v>
      </c>
      <c r="E232" s="4">
        <f t="shared" ref="E232:H232" si="309">E233+E235+E237</f>
        <v>-9002.3207199999997</v>
      </c>
      <c r="F232" s="4">
        <f t="shared" si="309"/>
        <v>25354.779279999999</v>
      </c>
      <c r="G232" s="4">
        <f t="shared" si="309"/>
        <v>0</v>
      </c>
      <c r="H232" s="4">
        <f t="shared" si="309"/>
        <v>25354.779279999999</v>
      </c>
      <c r="I232" s="4">
        <f>I233+I235+I237</f>
        <v>570</v>
      </c>
      <c r="J232" s="4">
        <f t="shared" ref="J232:M232" si="310">J233+J235+J237</f>
        <v>0</v>
      </c>
      <c r="K232" s="4">
        <f t="shared" si="310"/>
        <v>570</v>
      </c>
      <c r="L232" s="4">
        <f t="shared" si="310"/>
        <v>0</v>
      </c>
      <c r="M232" s="4">
        <f t="shared" si="310"/>
        <v>570</v>
      </c>
      <c r="N232" s="4">
        <f>N233+N235+N237</f>
        <v>570</v>
      </c>
      <c r="O232" s="4">
        <f t="shared" ref="O232:R232" si="311">O233+O235+O237</f>
        <v>0</v>
      </c>
      <c r="P232" s="4">
        <f t="shared" si="311"/>
        <v>570</v>
      </c>
      <c r="Q232" s="4">
        <f t="shared" si="311"/>
        <v>0</v>
      </c>
      <c r="R232" s="4">
        <f t="shared" si="311"/>
        <v>570</v>
      </c>
      <c r="S232" s="67"/>
    </row>
    <row r="233" spans="1:19" ht="15.75" hidden="1" outlineLevel="5" x14ac:dyDescent="0.25">
      <c r="A233" s="5" t="s">
        <v>376</v>
      </c>
      <c r="B233" s="5"/>
      <c r="C233" s="60" t="s">
        <v>377</v>
      </c>
      <c r="D233" s="4">
        <f>D234</f>
        <v>570</v>
      </c>
      <c r="E233" s="4">
        <f t="shared" ref="E233:H233" si="312">E234</f>
        <v>0</v>
      </c>
      <c r="F233" s="4">
        <f t="shared" si="312"/>
        <v>570</v>
      </c>
      <c r="G233" s="4">
        <f t="shared" si="312"/>
        <v>0</v>
      </c>
      <c r="H233" s="4">
        <f t="shared" si="312"/>
        <v>570</v>
      </c>
      <c r="I233" s="4">
        <f>I234</f>
        <v>570</v>
      </c>
      <c r="J233" s="4">
        <f t="shared" ref="J233:M233" si="313">J234</f>
        <v>0</v>
      </c>
      <c r="K233" s="4">
        <f t="shared" si="313"/>
        <v>570</v>
      </c>
      <c r="L233" s="4">
        <f t="shared" si="313"/>
        <v>0</v>
      </c>
      <c r="M233" s="4">
        <f t="shared" si="313"/>
        <v>570</v>
      </c>
      <c r="N233" s="4">
        <f>N234</f>
        <v>570</v>
      </c>
      <c r="O233" s="4">
        <f t="shared" ref="O233:R233" si="314">O234</f>
        <v>0</v>
      </c>
      <c r="P233" s="4">
        <f t="shared" si="314"/>
        <v>570</v>
      </c>
      <c r="Q233" s="4">
        <f t="shared" si="314"/>
        <v>0</v>
      </c>
      <c r="R233" s="4">
        <f t="shared" si="314"/>
        <v>570</v>
      </c>
      <c r="S233" s="67"/>
    </row>
    <row r="234" spans="1:19" ht="31.5" hidden="1" outlineLevel="7" x14ac:dyDescent="0.25">
      <c r="A234" s="11" t="s">
        <v>376</v>
      </c>
      <c r="B234" s="11" t="s">
        <v>11</v>
      </c>
      <c r="C234" s="59" t="s">
        <v>12</v>
      </c>
      <c r="D234" s="8">
        <v>570</v>
      </c>
      <c r="E234" s="8"/>
      <c r="F234" s="8">
        <f t="shared" ref="F234" si="315">SUM(D234:E234)</f>
        <v>570</v>
      </c>
      <c r="G234" s="8"/>
      <c r="H234" s="8">
        <f t="shared" ref="H234" si="316">SUM(F234:G234)</f>
        <v>570</v>
      </c>
      <c r="I234" s="8">
        <v>570</v>
      </c>
      <c r="J234" s="8"/>
      <c r="K234" s="8">
        <f t="shared" ref="K234" si="317">SUM(I234:J234)</f>
        <v>570</v>
      </c>
      <c r="L234" s="8"/>
      <c r="M234" s="8">
        <f t="shared" ref="M234" si="318">SUM(K234:L234)</f>
        <v>570</v>
      </c>
      <c r="N234" s="8">
        <v>570</v>
      </c>
      <c r="O234" s="8"/>
      <c r="P234" s="8">
        <f t="shared" ref="P234" si="319">SUM(N234:O234)</f>
        <v>570</v>
      </c>
      <c r="Q234" s="8"/>
      <c r="R234" s="8">
        <f t="shared" ref="R234" si="320">SUM(P234:Q234)</f>
        <v>570</v>
      </c>
      <c r="S234" s="67"/>
    </row>
    <row r="235" spans="1:19" s="94" customFormat="1" ht="31.5" hidden="1" outlineLevel="5" x14ac:dyDescent="0.25">
      <c r="A235" s="5" t="s">
        <v>378</v>
      </c>
      <c r="B235" s="5"/>
      <c r="C235" s="60" t="s">
        <v>556</v>
      </c>
      <c r="D235" s="4">
        <f>D236</f>
        <v>5068.1000000000004</v>
      </c>
      <c r="E235" s="4">
        <f t="shared" ref="E235:H235" si="321">E236</f>
        <v>-1350.3481099999999</v>
      </c>
      <c r="F235" s="4">
        <f t="shared" si="321"/>
        <v>3717.7518900000005</v>
      </c>
      <c r="G235" s="4">
        <f t="shared" si="321"/>
        <v>0</v>
      </c>
      <c r="H235" s="4">
        <f t="shared" si="321"/>
        <v>3717.7518900000005</v>
      </c>
      <c r="I235" s="4">
        <f>I236</f>
        <v>0</v>
      </c>
      <c r="J235" s="4">
        <f t="shared" ref="J235" si="322">J236</f>
        <v>0</v>
      </c>
      <c r="K235" s="4"/>
      <c r="L235" s="4">
        <f t="shared" ref="L235:M235" si="323">L236</f>
        <v>0</v>
      </c>
      <c r="M235" s="4">
        <f t="shared" si="323"/>
        <v>0</v>
      </c>
      <c r="N235" s="4">
        <f>N236</f>
        <v>0</v>
      </c>
      <c r="O235" s="4">
        <f t="shared" ref="O235" si="324">O236</f>
        <v>0</v>
      </c>
      <c r="P235" s="4"/>
      <c r="Q235" s="4">
        <f t="shared" ref="Q235:R235" si="325">Q236</f>
        <v>0</v>
      </c>
      <c r="R235" s="4">
        <f t="shared" si="325"/>
        <v>0</v>
      </c>
      <c r="S235" s="67"/>
    </row>
    <row r="236" spans="1:19" s="94" customFormat="1" ht="31.5" hidden="1" outlineLevel="7" x14ac:dyDescent="0.25">
      <c r="A236" s="11" t="s">
        <v>378</v>
      </c>
      <c r="B236" s="11" t="s">
        <v>11</v>
      </c>
      <c r="C236" s="59" t="s">
        <v>12</v>
      </c>
      <c r="D236" s="8">
        <v>5068.1000000000004</v>
      </c>
      <c r="E236" s="8">
        <v>-1350.3481099999999</v>
      </c>
      <c r="F236" s="8">
        <f t="shared" ref="F236" si="326">SUM(D236:E236)</f>
        <v>3717.7518900000005</v>
      </c>
      <c r="G236" s="8"/>
      <c r="H236" s="8">
        <f t="shared" ref="H236" si="327">SUM(F236:G236)</f>
        <v>3717.7518900000005</v>
      </c>
      <c r="I236" s="8"/>
      <c r="J236" s="8"/>
      <c r="K236" s="8"/>
      <c r="L236" s="8"/>
      <c r="M236" s="8">
        <f t="shared" ref="M236" si="328">SUM(K236:L236)</f>
        <v>0</v>
      </c>
      <c r="N236" s="8"/>
      <c r="O236" s="8"/>
      <c r="P236" s="8"/>
      <c r="Q236" s="8"/>
      <c r="R236" s="8">
        <f t="shared" ref="R236" si="329">SUM(P236:Q236)</f>
        <v>0</v>
      </c>
      <c r="S236" s="67"/>
    </row>
    <row r="237" spans="1:19" s="92" customFormat="1" ht="31.5" hidden="1" outlineLevel="5" x14ac:dyDescent="0.25">
      <c r="A237" s="5" t="s">
        <v>378</v>
      </c>
      <c r="B237" s="5"/>
      <c r="C237" s="60" t="s">
        <v>589</v>
      </c>
      <c r="D237" s="4">
        <f>D238</f>
        <v>28719</v>
      </c>
      <c r="E237" s="4">
        <f t="shared" ref="E237:H237" si="330">E238</f>
        <v>-7651.9726099999998</v>
      </c>
      <c r="F237" s="4">
        <f t="shared" si="330"/>
        <v>21067.027389999999</v>
      </c>
      <c r="G237" s="4">
        <f t="shared" si="330"/>
        <v>0</v>
      </c>
      <c r="H237" s="4">
        <f t="shared" si="330"/>
        <v>21067.027389999999</v>
      </c>
      <c r="I237" s="4">
        <f>I238</f>
        <v>0</v>
      </c>
      <c r="J237" s="4">
        <f t="shared" ref="J237" si="331">J238</f>
        <v>0</v>
      </c>
      <c r="K237" s="4"/>
      <c r="L237" s="4">
        <f t="shared" ref="L237:M237" si="332">L238</f>
        <v>0</v>
      </c>
      <c r="M237" s="4">
        <f t="shared" si="332"/>
        <v>0</v>
      </c>
      <c r="N237" s="4">
        <f>N238</f>
        <v>0</v>
      </c>
      <c r="O237" s="4">
        <f t="shared" ref="O237" si="333">O238</f>
        <v>0</v>
      </c>
      <c r="P237" s="4"/>
      <c r="Q237" s="4">
        <f t="shared" ref="Q237:R237" si="334">Q238</f>
        <v>0</v>
      </c>
      <c r="R237" s="4">
        <f t="shared" si="334"/>
        <v>0</v>
      </c>
      <c r="S237" s="67"/>
    </row>
    <row r="238" spans="1:19" s="92" customFormat="1" ht="31.5" hidden="1" outlineLevel="7" x14ac:dyDescent="0.25">
      <c r="A238" s="11" t="s">
        <v>378</v>
      </c>
      <c r="B238" s="11" t="s">
        <v>11</v>
      </c>
      <c r="C238" s="59" t="s">
        <v>12</v>
      </c>
      <c r="D238" s="8">
        <v>28719</v>
      </c>
      <c r="E238" s="8">
        <v>-7651.9726099999998</v>
      </c>
      <c r="F238" s="8">
        <f t="shared" ref="F238" si="335">SUM(D238:E238)</f>
        <v>21067.027389999999</v>
      </c>
      <c r="G238" s="8"/>
      <c r="H238" s="8">
        <f t="shared" ref="H238" si="336">SUM(F238:G238)</f>
        <v>21067.027389999999</v>
      </c>
      <c r="I238" s="8"/>
      <c r="J238" s="8"/>
      <c r="K238" s="8"/>
      <c r="L238" s="8"/>
      <c r="M238" s="8">
        <f t="shared" ref="M238" si="337">SUM(K238:L238)</f>
        <v>0</v>
      </c>
      <c r="N238" s="8"/>
      <c r="O238" s="8"/>
      <c r="P238" s="8"/>
      <c r="Q238" s="8"/>
      <c r="R238" s="8">
        <f t="shared" ref="R238" si="338">SUM(P238:Q238)</f>
        <v>0</v>
      </c>
      <c r="S238" s="67"/>
    </row>
    <row r="239" spans="1:19" ht="31.5" hidden="1" outlineLevel="3" x14ac:dyDescent="0.25">
      <c r="A239" s="5" t="s">
        <v>160</v>
      </c>
      <c r="B239" s="5"/>
      <c r="C239" s="60" t="s">
        <v>161</v>
      </c>
      <c r="D239" s="4">
        <f>D240+D243</f>
        <v>675</v>
      </c>
      <c r="E239" s="4">
        <f t="shared" ref="E239:H239" si="339">E240+E243</f>
        <v>1850</v>
      </c>
      <c r="F239" s="4">
        <f t="shared" si="339"/>
        <v>2525</v>
      </c>
      <c r="G239" s="4">
        <f t="shared" si="339"/>
        <v>0</v>
      </c>
      <c r="H239" s="4">
        <f t="shared" si="339"/>
        <v>2525</v>
      </c>
      <c r="I239" s="4">
        <f>I240+I243</f>
        <v>675</v>
      </c>
      <c r="J239" s="4">
        <f t="shared" ref="J239:M239" si="340">J240+J243</f>
        <v>600</v>
      </c>
      <c r="K239" s="4">
        <f t="shared" si="340"/>
        <v>1275</v>
      </c>
      <c r="L239" s="4">
        <f t="shared" si="340"/>
        <v>0</v>
      </c>
      <c r="M239" s="4">
        <f t="shared" si="340"/>
        <v>1275</v>
      </c>
      <c r="N239" s="4">
        <f>N240+N243</f>
        <v>675</v>
      </c>
      <c r="O239" s="4">
        <f t="shared" ref="O239:R239" si="341">O240+O243</f>
        <v>600</v>
      </c>
      <c r="P239" s="4">
        <f t="shared" si="341"/>
        <v>1275</v>
      </c>
      <c r="Q239" s="4">
        <f t="shared" si="341"/>
        <v>0</v>
      </c>
      <c r="R239" s="4">
        <f t="shared" si="341"/>
        <v>1275</v>
      </c>
      <c r="S239" s="67"/>
    </row>
    <row r="240" spans="1:19" ht="31.5" hidden="1" outlineLevel="4" x14ac:dyDescent="0.25">
      <c r="A240" s="5" t="s">
        <v>162</v>
      </c>
      <c r="B240" s="5"/>
      <c r="C240" s="60" t="s">
        <v>163</v>
      </c>
      <c r="D240" s="4">
        <f t="shared" ref="D240:R241" si="342">D241</f>
        <v>475</v>
      </c>
      <c r="E240" s="4">
        <f t="shared" si="342"/>
        <v>1150</v>
      </c>
      <c r="F240" s="4">
        <f t="shared" si="342"/>
        <v>1625</v>
      </c>
      <c r="G240" s="4">
        <f t="shared" si="342"/>
        <v>0</v>
      </c>
      <c r="H240" s="4">
        <f t="shared" si="342"/>
        <v>1625</v>
      </c>
      <c r="I240" s="4">
        <f t="shared" si="342"/>
        <v>475</v>
      </c>
      <c r="J240" s="4">
        <f t="shared" si="342"/>
        <v>0</v>
      </c>
      <c r="K240" s="4">
        <f t="shared" si="342"/>
        <v>475</v>
      </c>
      <c r="L240" s="4">
        <f t="shared" si="342"/>
        <v>0</v>
      </c>
      <c r="M240" s="4">
        <f t="shared" si="342"/>
        <v>475</v>
      </c>
      <c r="N240" s="4">
        <f t="shared" si="342"/>
        <v>475</v>
      </c>
      <c r="O240" s="4">
        <f t="shared" si="342"/>
        <v>0</v>
      </c>
      <c r="P240" s="4">
        <f t="shared" si="342"/>
        <v>475</v>
      </c>
      <c r="Q240" s="4">
        <f t="shared" si="342"/>
        <v>0</v>
      </c>
      <c r="R240" s="4">
        <f t="shared" si="342"/>
        <v>475</v>
      </c>
      <c r="S240" s="67"/>
    </row>
    <row r="241" spans="1:19" ht="31.5" hidden="1" outlineLevel="5" x14ac:dyDescent="0.25">
      <c r="A241" s="5" t="s">
        <v>164</v>
      </c>
      <c r="B241" s="5"/>
      <c r="C241" s="60" t="s">
        <v>165</v>
      </c>
      <c r="D241" s="4">
        <f t="shared" si="342"/>
        <v>475</v>
      </c>
      <c r="E241" s="4">
        <f t="shared" si="342"/>
        <v>1150</v>
      </c>
      <c r="F241" s="4">
        <f t="shared" si="342"/>
        <v>1625</v>
      </c>
      <c r="G241" s="4">
        <f t="shared" si="342"/>
        <v>0</v>
      </c>
      <c r="H241" s="4">
        <f t="shared" si="342"/>
        <v>1625</v>
      </c>
      <c r="I241" s="4">
        <f t="shared" si="342"/>
        <v>475</v>
      </c>
      <c r="J241" s="4">
        <f t="shared" si="342"/>
        <v>0</v>
      </c>
      <c r="K241" s="4">
        <f t="shared" si="342"/>
        <v>475</v>
      </c>
      <c r="L241" s="4">
        <f t="shared" si="342"/>
        <v>0</v>
      </c>
      <c r="M241" s="4">
        <f t="shared" si="342"/>
        <v>475</v>
      </c>
      <c r="N241" s="4">
        <f t="shared" si="342"/>
        <v>475</v>
      </c>
      <c r="O241" s="4">
        <f t="shared" si="342"/>
        <v>0</v>
      </c>
      <c r="P241" s="4">
        <f t="shared" si="342"/>
        <v>475</v>
      </c>
      <c r="Q241" s="4">
        <f t="shared" si="342"/>
        <v>0</v>
      </c>
      <c r="R241" s="4">
        <f t="shared" si="342"/>
        <v>475</v>
      </c>
      <c r="S241" s="67"/>
    </row>
    <row r="242" spans="1:19" ht="15.75" hidden="1" outlineLevel="7" x14ac:dyDescent="0.25">
      <c r="A242" s="11" t="s">
        <v>164</v>
      </c>
      <c r="B242" s="11" t="s">
        <v>27</v>
      </c>
      <c r="C242" s="59" t="s">
        <v>28</v>
      </c>
      <c r="D242" s="8">
        <v>475</v>
      </c>
      <c r="E242" s="8">
        <v>1150</v>
      </c>
      <c r="F242" s="8">
        <f t="shared" ref="F242" si="343">SUM(D242:E242)</f>
        <v>1625</v>
      </c>
      <c r="G242" s="8"/>
      <c r="H242" s="8">
        <f t="shared" ref="H242" si="344">SUM(F242:G242)</f>
        <v>1625</v>
      </c>
      <c r="I242" s="8">
        <v>475</v>
      </c>
      <c r="J242" s="8"/>
      <c r="K242" s="8">
        <f t="shared" ref="K242" si="345">SUM(I242:J242)</f>
        <v>475</v>
      </c>
      <c r="L242" s="8"/>
      <c r="M242" s="8">
        <f t="shared" ref="M242" si="346">SUM(K242:L242)</f>
        <v>475</v>
      </c>
      <c r="N242" s="8">
        <v>475</v>
      </c>
      <c r="O242" s="8"/>
      <c r="P242" s="8">
        <f t="shared" ref="P242" si="347">SUM(N242:O242)</f>
        <v>475</v>
      </c>
      <c r="Q242" s="8"/>
      <c r="R242" s="8">
        <f t="shared" ref="R242" si="348">SUM(P242:Q242)</f>
        <v>475</v>
      </c>
      <c r="S242" s="67"/>
    </row>
    <row r="243" spans="1:19" ht="31.5" hidden="1" outlineLevel="4" x14ac:dyDescent="0.25">
      <c r="A243" s="5" t="s">
        <v>166</v>
      </c>
      <c r="B243" s="5"/>
      <c r="C243" s="60" t="s">
        <v>167</v>
      </c>
      <c r="D243" s="4">
        <f t="shared" ref="D243:R244" si="349">D244</f>
        <v>200</v>
      </c>
      <c r="E243" s="4">
        <f t="shared" si="349"/>
        <v>700</v>
      </c>
      <c r="F243" s="4">
        <f t="shared" si="349"/>
        <v>900</v>
      </c>
      <c r="G243" s="4">
        <f t="shared" si="349"/>
        <v>0</v>
      </c>
      <c r="H243" s="4">
        <f t="shared" si="349"/>
        <v>900</v>
      </c>
      <c r="I243" s="4">
        <f t="shared" si="349"/>
        <v>200</v>
      </c>
      <c r="J243" s="4">
        <f t="shared" si="349"/>
        <v>600</v>
      </c>
      <c r="K243" s="4">
        <f t="shared" si="349"/>
        <v>800</v>
      </c>
      <c r="L243" s="4">
        <f t="shared" si="349"/>
        <v>0</v>
      </c>
      <c r="M243" s="4">
        <f t="shared" si="349"/>
        <v>800</v>
      </c>
      <c r="N243" s="4">
        <f t="shared" si="349"/>
        <v>200</v>
      </c>
      <c r="O243" s="4">
        <f t="shared" si="349"/>
        <v>600</v>
      </c>
      <c r="P243" s="4">
        <f t="shared" si="349"/>
        <v>800</v>
      </c>
      <c r="Q243" s="4">
        <f t="shared" si="349"/>
        <v>0</v>
      </c>
      <c r="R243" s="4">
        <f t="shared" si="349"/>
        <v>800</v>
      </c>
      <c r="S243" s="67"/>
    </row>
    <row r="244" spans="1:19" ht="31.5" hidden="1" outlineLevel="5" x14ac:dyDescent="0.25">
      <c r="A244" s="5" t="s">
        <v>168</v>
      </c>
      <c r="B244" s="5"/>
      <c r="C244" s="60" t="s">
        <v>169</v>
      </c>
      <c r="D244" s="4">
        <f t="shared" si="349"/>
        <v>200</v>
      </c>
      <c r="E244" s="4">
        <f t="shared" si="349"/>
        <v>700</v>
      </c>
      <c r="F244" s="4">
        <f t="shared" si="349"/>
        <v>900</v>
      </c>
      <c r="G244" s="4">
        <f t="shared" si="349"/>
        <v>0</v>
      </c>
      <c r="H244" s="4">
        <f t="shared" si="349"/>
        <v>900</v>
      </c>
      <c r="I244" s="4">
        <f t="shared" si="349"/>
        <v>200</v>
      </c>
      <c r="J244" s="4">
        <f t="shared" si="349"/>
        <v>600</v>
      </c>
      <c r="K244" s="4">
        <f t="shared" si="349"/>
        <v>800</v>
      </c>
      <c r="L244" s="4">
        <f t="shared" si="349"/>
        <v>0</v>
      </c>
      <c r="M244" s="4">
        <f t="shared" si="349"/>
        <v>800</v>
      </c>
      <c r="N244" s="4">
        <f t="shared" si="349"/>
        <v>200</v>
      </c>
      <c r="O244" s="4">
        <f t="shared" si="349"/>
        <v>600</v>
      </c>
      <c r="P244" s="4">
        <f t="shared" si="349"/>
        <v>800</v>
      </c>
      <c r="Q244" s="4">
        <f t="shared" si="349"/>
        <v>0</v>
      </c>
      <c r="R244" s="4">
        <f t="shared" si="349"/>
        <v>800</v>
      </c>
      <c r="S244" s="67"/>
    </row>
    <row r="245" spans="1:19" ht="15.75" hidden="1" outlineLevel="7" x14ac:dyDescent="0.25">
      <c r="A245" s="11" t="s">
        <v>168</v>
      </c>
      <c r="B245" s="11" t="s">
        <v>27</v>
      </c>
      <c r="C245" s="59" t="s">
        <v>28</v>
      </c>
      <c r="D245" s="8">
        <v>200</v>
      </c>
      <c r="E245" s="8">
        <v>700</v>
      </c>
      <c r="F245" s="8">
        <f t="shared" ref="F245" si="350">SUM(D245:E245)</f>
        <v>900</v>
      </c>
      <c r="G245" s="8"/>
      <c r="H245" s="8">
        <f t="shared" ref="H245" si="351">SUM(F245:G245)</f>
        <v>900</v>
      </c>
      <c r="I245" s="8">
        <v>200</v>
      </c>
      <c r="J245" s="8">
        <v>600</v>
      </c>
      <c r="K245" s="8">
        <f t="shared" ref="K245" si="352">SUM(I245:J245)</f>
        <v>800</v>
      </c>
      <c r="L245" s="8"/>
      <c r="M245" s="8">
        <f t="shared" ref="M245" si="353">SUM(K245:L245)</f>
        <v>800</v>
      </c>
      <c r="N245" s="8">
        <v>200</v>
      </c>
      <c r="O245" s="8">
        <v>600</v>
      </c>
      <c r="P245" s="8">
        <f t="shared" ref="P245" si="354">SUM(N245:O245)</f>
        <v>800</v>
      </c>
      <c r="Q245" s="8"/>
      <c r="R245" s="8">
        <f t="shared" ref="R245" si="355">SUM(P245:Q245)</f>
        <v>800</v>
      </c>
      <c r="S245" s="67"/>
    </row>
    <row r="246" spans="1:19" ht="31.5" outlineLevel="3" collapsed="1" x14ac:dyDescent="0.25">
      <c r="A246" s="5" t="s">
        <v>364</v>
      </c>
      <c r="B246" s="5"/>
      <c r="C246" s="60" t="s">
        <v>365</v>
      </c>
      <c r="D246" s="4">
        <f>D247</f>
        <v>27962.900000000005</v>
      </c>
      <c r="E246" s="4">
        <f t="shared" ref="E246:H246" si="356">E247</f>
        <v>0</v>
      </c>
      <c r="F246" s="4">
        <f t="shared" si="356"/>
        <v>27962.900000000005</v>
      </c>
      <c r="G246" s="4">
        <f t="shared" si="356"/>
        <v>-240.42608999999999</v>
      </c>
      <c r="H246" s="4">
        <f t="shared" si="356"/>
        <v>27722.473910000001</v>
      </c>
      <c r="I246" s="4">
        <f>I247</f>
        <v>24748</v>
      </c>
      <c r="J246" s="4">
        <f t="shared" ref="J246:M246" si="357">J247</f>
        <v>0</v>
      </c>
      <c r="K246" s="4">
        <f t="shared" si="357"/>
        <v>24748</v>
      </c>
      <c r="L246" s="4">
        <f t="shared" si="357"/>
        <v>0</v>
      </c>
      <c r="M246" s="4">
        <f t="shared" si="357"/>
        <v>24748</v>
      </c>
      <c r="N246" s="4">
        <f>N247</f>
        <v>23757.3</v>
      </c>
      <c r="O246" s="4">
        <f t="shared" ref="O246:R246" si="358">O247</f>
        <v>0</v>
      </c>
      <c r="P246" s="4">
        <f t="shared" si="358"/>
        <v>23757.3</v>
      </c>
      <c r="Q246" s="4">
        <f t="shared" si="358"/>
        <v>0</v>
      </c>
      <c r="R246" s="4">
        <f t="shared" si="358"/>
        <v>23757.3</v>
      </c>
      <c r="S246" s="67"/>
    </row>
    <row r="247" spans="1:19" ht="31.5" outlineLevel="4" x14ac:dyDescent="0.25">
      <c r="A247" s="5" t="s">
        <v>366</v>
      </c>
      <c r="B247" s="5"/>
      <c r="C247" s="60" t="s">
        <v>57</v>
      </c>
      <c r="D247" s="4">
        <f>D248+D252</f>
        <v>27962.900000000005</v>
      </c>
      <c r="E247" s="4">
        <f t="shared" ref="E247:R247" si="359">E248+E252</f>
        <v>0</v>
      </c>
      <c r="F247" s="4">
        <f t="shared" si="359"/>
        <v>27962.900000000005</v>
      </c>
      <c r="G247" s="4">
        <f t="shared" si="359"/>
        <v>-240.42608999999999</v>
      </c>
      <c r="H247" s="4">
        <f t="shared" si="359"/>
        <v>27722.473910000001</v>
      </c>
      <c r="I247" s="4">
        <f t="shared" si="359"/>
        <v>24748</v>
      </c>
      <c r="J247" s="4">
        <f t="shared" si="359"/>
        <v>0</v>
      </c>
      <c r="K247" s="4">
        <f t="shared" si="359"/>
        <v>24748</v>
      </c>
      <c r="L247" s="4">
        <f t="shared" si="359"/>
        <v>0</v>
      </c>
      <c r="M247" s="4">
        <f t="shared" si="359"/>
        <v>24748</v>
      </c>
      <c r="N247" s="4">
        <f t="shared" si="359"/>
        <v>23757.3</v>
      </c>
      <c r="O247" s="4">
        <f t="shared" si="359"/>
        <v>0</v>
      </c>
      <c r="P247" s="4">
        <f t="shared" si="359"/>
        <v>23757.3</v>
      </c>
      <c r="Q247" s="4">
        <f t="shared" si="359"/>
        <v>0</v>
      </c>
      <c r="R247" s="4">
        <f t="shared" si="359"/>
        <v>23757.3</v>
      </c>
      <c r="S247" s="67"/>
    </row>
    <row r="248" spans="1:19" ht="15.75" outlineLevel="5" x14ac:dyDescent="0.25">
      <c r="A248" s="5" t="s">
        <v>367</v>
      </c>
      <c r="B248" s="5"/>
      <c r="C248" s="60" t="s">
        <v>59</v>
      </c>
      <c r="D248" s="4">
        <f>D249+D250+D251</f>
        <v>21752.700000000004</v>
      </c>
      <c r="E248" s="4">
        <f t="shared" ref="E248:H248" si="360">E249+E250+E251</f>
        <v>0</v>
      </c>
      <c r="F248" s="4">
        <f t="shared" si="360"/>
        <v>21752.700000000004</v>
      </c>
      <c r="G248" s="4">
        <f t="shared" si="360"/>
        <v>-442.83</v>
      </c>
      <c r="H248" s="4">
        <f t="shared" si="360"/>
        <v>21309.870000000003</v>
      </c>
      <c r="I248" s="4">
        <f>I249+I250+I251</f>
        <v>19148</v>
      </c>
      <c r="J248" s="4">
        <f t="shared" ref="J248:M248" si="361">J249+J250+J251</f>
        <v>0</v>
      </c>
      <c r="K248" s="4">
        <f t="shared" si="361"/>
        <v>19148</v>
      </c>
      <c r="L248" s="4">
        <f t="shared" si="361"/>
        <v>0</v>
      </c>
      <c r="M248" s="4">
        <f t="shared" si="361"/>
        <v>19148</v>
      </c>
      <c r="N248" s="4">
        <f>N249+N250+N251</f>
        <v>18157.3</v>
      </c>
      <c r="O248" s="4">
        <f t="shared" ref="O248:R248" si="362">O249+O250+O251</f>
        <v>0</v>
      </c>
      <c r="P248" s="4">
        <f t="shared" si="362"/>
        <v>18157.3</v>
      </c>
      <c r="Q248" s="4">
        <f t="shared" si="362"/>
        <v>0</v>
      </c>
      <c r="R248" s="4">
        <f t="shared" si="362"/>
        <v>18157.3</v>
      </c>
      <c r="S248" s="67"/>
    </row>
    <row r="249" spans="1:19" ht="63" outlineLevel="7" x14ac:dyDescent="0.25">
      <c r="A249" s="11" t="s">
        <v>367</v>
      </c>
      <c r="B249" s="11" t="s">
        <v>8</v>
      </c>
      <c r="C249" s="59" t="s">
        <v>9</v>
      </c>
      <c r="D249" s="8">
        <v>21190.400000000001</v>
      </c>
      <c r="E249" s="8"/>
      <c r="F249" s="8">
        <f t="shared" ref="F249:F251" si="363">SUM(D249:E249)</f>
        <v>21190.400000000001</v>
      </c>
      <c r="G249" s="8">
        <v>-444</v>
      </c>
      <c r="H249" s="8">
        <f t="shared" ref="H249:H251" si="364">SUM(F249:G249)</f>
        <v>20746.400000000001</v>
      </c>
      <c r="I249" s="8">
        <v>18642.900000000001</v>
      </c>
      <c r="J249" s="8"/>
      <c r="K249" s="8">
        <f t="shared" ref="K249:K251" si="365">SUM(I249:J249)</f>
        <v>18642.900000000001</v>
      </c>
      <c r="L249" s="8"/>
      <c r="M249" s="8">
        <f t="shared" ref="M249:M251" si="366">SUM(K249:L249)</f>
        <v>18642.900000000001</v>
      </c>
      <c r="N249" s="8">
        <v>17652.2</v>
      </c>
      <c r="O249" s="8"/>
      <c r="P249" s="8">
        <f t="shared" ref="P249:P251" si="367">SUM(N249:O249)</f>
        <v>17652.2</v>
      </c>
      <c r="Q249" s="8"/>
      <c r="R249" s="8">
        <f t="shared" ref="R249:R251" si="368">SUM(P249:Q249)</f>
        <v>17652.2</v>
      </c>
      <c r="S249" s="67"/>
    </row>
    <row r="250" spans="1:19" ht="31.5" outlineLevel="7" x14ac:dyDescent="0.25">
      <c r="A250" s="11" t="s">
        <v>367</v>
      </c>
      <c r="B250" s="11" t="s">
        <v>11</v>
      </c>
      <c r="C250" s="59" t="s">
        <v>12</v>
      </c>
      <c r="D250" s="8">
        <v>561.9</v>
      </c>
      <c r="E250" s="8"/>
      <c r="F250" s="8">
        <f t="shared" si="363"/>
        <v>561.9</v>
      </c>
      <c r="G250" s="8">
        <v>1.17</v>
      </c>
      <c r="H250" s="8">
        <f t="shared" si="364"/>
        <v>563.06999999999994</v>
      </c>
      <c r="I250" s="8">
        <f>504.7+0.4</f>
        <v>505.09999999999997</v>
      </c>
      <c r="J250" s="8"/>
      <c r="K250" s="8">
        <f t="shared" si="365"/>
        <v>505.09999999999997</v>
      </c>
      <c r="L250" s="8"/>
      <c r="M250" s="8">
        <f t="shared" si="366"/>
        <v>505.09999999999997</v>
      </c>
      <c r="N250" s="8">
        <f>504.7+0.4</f>
        <v>505.09999999999997</v>
      </c>
      <c r="O250" s="8"/>
      <c r="P250" s="8">
        <f t="shared" si="367"/>
        <v>505.09999999999997</v>
      </c>
      <c r="Q250" s="8"/>
      <c r="R250" s="8">
        <f t="shared" si="368"/>
        <v>505.09999999999997</v>
      </c>
      <c r="S250" s="67"/>
    </row>
    <row r="251" spans="1:19" ht="15.75" hidden="1" outlineLevel="7" x14ac:dyDescent="0.25">
      <c r="A251" s="11" t="s">
        <v>367</v>
      </c>
      <c r="B251" s="11" t="s">
        <v>27</v>
      </c>
      <c r="C251" s="59" t="s">
        <v>28</v>
      </c>
      <c r="D251" s="8">
        <v>0.4</v>
      </c>
      <c r="E251" s="8"/>
      <c r="F251" s="8">
        <f t="shared" si="363"/>
        <v>0.4</v>
      </c>
      <c r="G251" s="8"/>
      <c r="H251" s="8">
        <f t="shared" si="364"/>
        <v>0.4</v>
      </c>
      <c r="I251" s="8"/>
      <c r="J251" s="8"/>
      <c r="K251" s="8">
        <f t="shared" si="365"/>
        <v>0</v>
      </c>
      <c r="L251" s="8"/>
      <c r="M251" s="8">
        <f t="shared" si="366"/>
        <v>0</v>
      </c>
      <c r="N251" s="8"/>
      <c r="O251" s="8"/>
      <c r="P251" s="8">
        <f t="shared" si="367"/>
        <v>0</v>
      </c>
      <c r="Q251" s="8"/>
      <c r="R251" s="8">
        <f t="shared" si="368"/>
        <v>0</v>
      </c>
      <c r="S251" s="67"/>
    </row>
    <row r="252" spans="1:19" ht="15.75" outlineLevel="5" x14ac:dyDescent="0.25">
      <c r="A252" s="5" t="s">
        <v>379</v>
      </c>
      <c r="B252" s="5"/>
      <c r="C252" s="60" t="s">
        <v>380</v>
      </c>
      <c r="D252" s="4">
        <f>D253</f>
        <v>6210.2</v>
      </c>
      <c r="E252" s="4">
        <f t="shared" ref="E252:H252" si="369">E253</f>
        <v>0</v>
      </c>
      <c r="F252" s="4">
        <f t="shared" si="369"/>
        <v>6210.2</v>
      </c>
      <c r="G252" s="4">
        <f t="shared" si="369"/>
        <v>202.40391</v>
      </c>
      <c r="H252" s="4">
        <f t="shared" si="369"/>
        <v>6412.6039099999998</v>
      </c>
      <c r="I252" s="4">
        <f>I253</f>
        <v>5600</v>
      </c>
      <c r="J252" s="4">
        <f t="shared" ref="J252:M252" si="370">J253</f>
        <v>0</v>
      </c>
      <c r="K252" s="4">
        <f t="shared" si="370"/>
        <v>5600</v>
      </c>
      <c r="L252" s="4">
        <f t="shared" si="370"/>
        <v>0</v>
      </c>
      <c r="M252" s="4">
        <f t="shared" si="370"/>
        <v>5600</v>
      </c>
      <c r="N252" s="4">
        <f>N253</f>
        <v>5600</v>
      </c>
      <c r="O252" s="4">
        <f t="shared" ref="O252:R252" si="371">O253</f>
        <v>0</v>
      </c>
      <c r="P252" s="4">
        <f t="shared" si="371"/>
        <v>5600</v>
      </c>
      <c r="Q252" s="4">
        <f t="shared" si="371"/>
        <v>0</v>
      </c>
      <c r="R252" s="4">
        <f t="shared" si="371"/>
        <v>5600</v>
      </c>
      <c r="S252" s="67"/>
    </row>
    <row r="253" spans="1:19" ht="31.5" outlineLevel="7" x14ac:dyDescent="0.25">
      <c r="A253" s="11" t="s">
        <v>379</v>
      </c>
      <c r="B253" s="11" t="s">
        <v>11</v>
      </c>
      <c r="C253" s="59" t="s">
        <v>12</v>
      </c>
      <c r="D253" s="8">
        <v>6210.2</v>
      </c>
      <c r="E253" s="8"/>
      <c r="F253" s="8">
        <f t="shared" ref="F253" si="372">SUM(D253:E253)</f>
        <v>6210.2</v>
      </c>
      <c r="G253" s="8">
        <v>202.40391</v>
      </c>
      <c r="H253" s="8">
        <f t="shared" ref="H253" si="373">SUM(F253:G253)</f>
        <v>6412.6039099999998</v>
      </c>
      <c r="I253" s="8">
        <v>5600</v>
      </c>
      <c r="J253" s="8"/>
      <c r="K253" s="8">
        <f t="shared" ref="K253" si="374">SUM(I253:J253)</f>
        <v>5600</v>
      </c>
      <c r="L253" s="8"/>
      <c r="M253" s="8">
        <f t="shared" ref="M253" si="375">SUM(K253:L253)</f>
        <v>5600</v>
      </c>
      <c r="N253" s="8">
        <v>5600</v>
      </c>
      <c r="O253" s="8"/>
      <c r="P253" s="8">
        <f t="shared" ref="P253" si="376">SUM(N253:O253)</f>
        <v>5600</v>
      </c>
      <c r="Q253" s="8"/>
      <c r="R253" s="8">
        <f t="shared" ref="R253" si="377">SUM(P253:Q253)</f>
        <v>5600</v>
      </c>
      <c r="S253" s="67"/>
    </row>
    <row r="254" spans="1:19" ht="33.75" customHeight="1" outlineLevel="2" x14ac:dyDescent="0.25">
      <c r="A254" s="5" t="s">
        <v>170</v>
      </c>
      <c r="B254" s="5"/>
      <c r="C254" s="60" t="s">
        <v>171</v>
      </c>
      <c r="D254" s="4">
        <f t="shared" ref="D254:R254" si="378">D255+D297+D316+D331+D350+D354</f>
        <v>822882.57926999999</v>
      </c>
      <c r="E254" s="4">
        <f t="shared" si="378"/>
        <v>-9716.9000000000015</v>
      </c>
      <c r="F254" s="4">
        <f t="shared" si="378"/>
        <v>813165.67926999996</v>
      </c>
      <c r="G254" s="4">
        <f t="shared" si="378"/>
        <v>80645.854649999994</v>
      </c>
      <c r="H254" s="4">
        <f t="shared" si="378"/>
        <v>893811.53392000007</v>
      </c>
      <c r="I254" s="4">
        <f t="shared" si="378"/>
        <v>710405.10000000009</v>
      </c>
      <c r="J254" s="4">
        <f t="shared" si="378"/>
        <v>-4777.5</v>
      </c>
      <c r="K254" s="4">
        <f t="shared" si="378"/>
        <v>705627.60000000009</v>
      </c>
      <c r="L254" s="4">
        <f t="shared" si="378"/>
        <v>-4475.8</v>
      </c>
      <c r="M254" s="4">
        <f t="shared" si="378"/>
        <v>701151.8</v>
      </c>
      <c r="N254" s="4">
        <f t="shared" si="378"/>
        <v>497354.25</v>
      </c>
      <c r="O254" s="4">
        <f t="shared" si="378"/>
        <v>0</v>
      </c>
      <c r="P254" s="4">
        <f t="shared" si="378"/>
        <v>497354.25</v>
      </c>
      <c r="Q254" s="4">
        <f t="shared" si="378"/>
        <v>12316.6</v>
      </c>
      <c r="R254" s="4">
        <f t="shared" si="378"/>
        <v>509670.85000000003</v>
      </c>
      <c r="S254" s="67"/>
    </row>
    <row r="255" spans="1:19" ht="15.75" outlineLevel="3" x14ac:dyDescent="0.25">
      <c r="A255" s="5" t="s">
        <v>172</v>
      </c>
      <c r="B255" s="5"/>
      <c r="C255" s="60" t="s">
        <v>616</v>
      </c>
      <c r="D255" s="4">
        <f>D256+D265+D274+D282+D290</f>
        <v>74118.084000000003</v>
      </c>
      <c r="E255" s="4">
        <f>E256+E265+E274+E282+E290</f>
        <v>0.8</v>
      </c>
      <c r="F255" s="4">
        <f>F256+F265+F274+F282+F290</f>
        <v>74118.883999999991</v>
      </c>
      <c r="G255" s="4">
        <f>G256+G265+G274+G282+G290+G287</f>
        <v>1601.6</v>
      </c>
      <c r="H255" s="4">
        <f t="shared" ref="H255:R255" si="379">H256+H265+H274+H282+H290+H287</f>
        <v>75720.483999999997</v>
      </c>
      <c r="I255" s="4">
        <f t="shared" si="379"/>
        <v>72085.7</v>
      </c>
      <c r="J255" s="4">
        <f t="shared" si="379"/>
        <v>0</v>
      </c>
      <c r="K255" s="4">
        <f t="shared" si="379"/>
        <v>72085.7</v>
      </c>
      <c r="L255" s="4">
        <f t="shared" si="379"/>
        <v>0</v>
      </c>
      <c r="M255" s="4">
        <f t="shared" si="379"/>
        <v>72085.7</v>
      </c>
      <c r="N255" s="4">
        <f t="shared" si="379"/>
        <v>73010.8</v>
      </c>
      <c r="O255" s="4">
        <f t="shared" si="379"/>
        <v>0</v>
      </c>
      <c r="P255" s="4">
        <f t="shared" si="379"/>
        <v>73010.8</v>
      </c>
      <c r="Q255" s="4">
        <f t="shared" si="379"/>
        <v>0</v>
      </c>
      <c r="R255" s="4">
        <f t="shared" si="379"/>
        <v>73010.8</v>
      </c>
      <c r="S255" s="67"/>
    </row>
    <row r="256" spans="1:19" ht="31.5" outlineLevel="4" x14ac:dyDescent="0.25">
      <c r="A256" s="5" t="s">
        <v>173</v>
      </c>
      <c r="B256" s="5"/>
      <c r="C256" s="60" t="s">
        <v>174</v>
      </c>
      <c r="D256" s="4">
        <f>D257+D259+D261+D263</f>
        <v>17235.784</v>
      </c>
      <c r="E256" s="4">
        <f t="shared" ref="E256:R256" si="380">E257+E259+E261+E263</f>
        <v>0</v>
      </c>
      <c r="F256" s="4">
        <f t="shared" si="380"/>
        <v>17235.784</v>
      </c>
      <c r="G256" s="4">
        <f t="shared" si="380"/>
        <v>0</v>
      </c>
      <c r="H256" s="4">
        <f t="shared" si="380"/>
        <v>17235.784</v>
      </c>
      <c r="I256" s="4">
        <f t="shared" si="380"/>
        <v>15500</v>
      </c>
      <c r="J256" s="4">
        <f t="shared" si="380"/>
        <v>0</v>
      </c>
      <c r="K256" s="4">
        <f t="shared" si="380"/>
        <v>15500</v>
      </c>
      <c r="L256" s="4">
        <f t="shared" si="380"/>
        <v>0</v>
      </c>
      <c r="M256" s="4">
        <f t="shared" si="380"/>
        <v>15500</v>
      </c>
      <c r="N256" s="4">
        <f t="shared" si="380"/>
        <v>12300</v>
      </c>
      <c r="O256" s="4">
        <f t="shared" si="380"/>
        <v>0</v>
      </c>
      <c r="P256" s="4">
        <f t="shared" si="380"/>
        <v>12300</v>
      </c>
      <c r="Q256" s="4">
        <f>Q257+Q259+Q261+Q263</f>
        <v>0</v>
      </c>
      <c r="R256" s="4">
        <f t="shared" si="380"/>
        <v>12300</v>
      </c>
      <c r="S256" s="67"/>
    </row>
    <row r="257" spans="1:19" ht="15.75" hidden="1" outlineLevel="5" x14ac:dyDescent="0.25">
      <c r="A257" s="5" t="s">
        <v>256</v>
      </c>
      <c r="B257" s="5"/>
      <c r="C257" s="60" t="s">
        <v>257</v>
      </c>
      <c r="D257" s="4">
        <f>D258</f>
        <v>8871.2999999999993</v>
      </c>
      <c r="E257" s="4">
        <f t="shared" ref="E257:H257" si="381">E258</f>
        <v>0</v>
      </c>
      <c r="F257" s="4">
        <f t="shared" si="381"/>
        <v>8871.2999999999993</v>
      </c>
      <c r="G257" s="4">
        <f t="shared" si="381"/>
        <v>0</v>
      </c>
      <c r="H257" s="4">
        <f t="shared" si="381"/>
        <v>8871.2999999999993</v>
      </c>
      <c r="I257" s="4">
        <f>I258</f>
        <v>9000</v>
      </c>
      <c r="J257" s="4">
        <f t="shared" ref="J257:M257" si="382">J258</f>
        <v>0</v>
      </c>
      <c r="K257" s="4">
        <f t="shared" si="382"/>
        <v>9000</v>
      </c>
      <c r="L257" s="4">
        <f t="shared" si="382"/>
        <v>0</v>
      </c>
      <c r="M257" s="4">
        <f t="shared" si="382"/>
        <v>9000</v>
      </c>
      <c r="N257" s="4">
        <f>N258</f>
        <v>9000</v>
      </c>
      <c r="O257" s="4">
        <f t="shared" ref="O257:R257" si="383">O258</f>
        <v>0</v>
      </c>
      <c r="P257" s="4">
        <f t="shared" si="383"/>
        <v>9000</v>
      </c>
      <c r="Q257" s="4">
        <f>Q258</f>
        <v>0</v>
      </c>
      <c r="R257" s="4">
        <f t="shared" si="383"/>
        <v>9000</v>
      </c>
      <c r="S257" s="67"/>
    </row>
    <row r="258" spans="1:19" ht="31.5" hidden="1" outlineLevel="7" x14ac:dyDescent="0.25">
      <c r="A258" s="11" t="s">
        <v>256</v>
      </c>
      <c r="B258" s="11" t="s">
        <v>92</v>
      </c>
      <c r="C258" s="59" t="s">
        <v>93</v>
      </c>
      <c r="D258" s="8">
        <v>8871.2999999999993</v>
      </c>
      <c r="E258" s="8"/>
      <c r="F258" s="8">
        <f t="shared" ref="F258" si="384">SUM(D258:E258)</f>
        <v>8871.2999999999993</v>
      </c>
      <c r="G258" s="8"/>
      <c r="H258" s="8">
        <f t="shared" ref="H258" si="385">SUM(F258:G258)</f>
        <v>8871.2999999999993</v>
      </c>
      <c r="I258" s="8">
        <v>9000</v>
      </c>
      <c r="J258" s="8"/>
      <c r="K258" s="8">
        <f t="shared" ref="K258" si="386">SUM(I258:J258)</f>
        <v>9000</v>
      </c>
      <c r="L258" s="8"/>
      <c r="M258" s="8">
        <f t="shared" ref="M258" si="387">SUM(K258:L258)</f>
        <v>9000</v>
      </c>
      <c r="N258" s="8">
        <v>9000</v>
      </c>
      <c r="O258" s="8"/>
      <c r="P258" s="8">
        <f t="shared" ref="P258" si="388">SUM(N258:O258)</f>
        <v>9000</v>
      </c>
      <c r="Q258" s="8"/>
      <c r="R258" s="8">
        <f t="shared" ref="R258" si="389">SUM(P258:Q258)</f>
        <v>9000</v>
      </c>
      <c r="S258" s="67"/>
    </row>
    <row r="259" spans="1:19" ht="31.5" outlineLevel="5" collapsed="1" x14ac:dyDescent="0.25">
      <c r="A259" s="5" t="s">
        <v>258</v>
      </c>
      <c r="B259" s="5"/>
      <c r="C259" s="60" t="s">
        <v>259</v>
      </c>
      <c r="D259" s="4">
        <f>D260</f>
        <v>5000</v>
      </c>
      <c r="E259" s="4">
        <f t="shared" ref="E259:H259" si="390">E260</f>
        <v>0</v>
      </c>
      <c r="F259" s="4">
        <f t="shared" si="390"/>
        <v>5000</v>
      </c>
      <c r="G259" s="4">
        <f t="shared" si="390"/>
        <v>0</v>
      </c>
      <c r="H259" s="4">
        <f t="shared" si="390"/>
        <v>5000</v>
      </c>
      <c r="I259" s="4">
        <f>I260</f>
        <v>3300</v>
      </c>
      <c r="J259" s="4">
        <f t="shared" ref="J259:M259" si="391">J260</f>
        <v>0</v>
      </c>
      <c r="K259" s="4">
        <f t="shared" si="391"/>
        <v>3300</v>
      </c>
      <c r="L259" s="4">
        <f t="shared" si="391"/>
        <v>0</v>
      </c>
      <c r="M259" s="4">
        <f t="shared" si="391"/>
        <v>3300</v>
      </c>
      <c r="N259" s="4">
        <f>N260</f>
        <v>3300</v>
      </c>
      <c r="O259" s="4">
        <f t="shared" ref="O259:R259" si="392">O260</f>
        <v>0</v>
      </c>
      <c r="P259" s="4">
        <f t="shared" si="392"/>
        <v>3300</v>
      </c>
      <c r="Q259" s="4">
        <f t="shared" si="392"/>
        <v>-666.68100000000004</v>
      </c>
      <c r="R259" s="4">
        <f t="shared" si="392"/>
        <v>2633.319</v>
      </c>
      <c r="S259" s="67"/>
    </row>
    <row r="260" spans="1:19" ht="31.5" outlineLevel="7" x14ac:dyDescent="0.25">
      <c r="A260" s="11" t="s">
        <v>258</v>
      </c>
      <c r="B260" s="11" t="s">
        <v>92</v>
      </c>
      <c r="C260" s="59" t="s">
        <v>93</v>
      </c>
      <c r="D260" s="8">
        <v>5000</v>
      </c>
      <c r="E260" s="8"/>
      <c r="F260" s="8">
        <f t="shared" ref="F260" si="393">SUM(D260:E260)</f>
        <v>5000</v>
      </c>
      <c r="G260" s="8"/>
      <c r="H260" s="8">
        <f t="shared" ref="H260" si="394">SUM(F260:G260)</f>
        <v>5000</v>
      </c>
      <c r="I260" s="8">
        <v>3300</v>
      </c>
      <c r="J260" s="8"/>
      <c r="K260" s="8">
        <f t="shared" ref="K260" si="395">SUM(I260:J260)</f>
        <v>3300</v>
      </c>
      <c r="L260" s="8"/>
      <c r="M260" s="8">
        <f t="shared" ref="M260" si="396">SUM(K260:L260)</f>
        <v>3300</v>
      </c>
      <c r="N260" s="8">
        <v>3300</v>
      </c>
      <c r="O260" s="8"/>
      <c r="P260" s="8">
        <f t="shared" ref="P260" si="397">SUM(N260:O260)</f>
        <v>3300</v>
      </c>
      <c r="Q260" s="8">
        <v>-666.68100000000004</v>
      </c>
      <c r="R260" s="8">
        <f t="shared" ref="R260" si="398">SUM(P260:Q260)</f>
        <v>2633.319</v>
      </c>
      <c r="S260" s="67"/>
    </row>
    <row r="261" spans="1:19" ht="47.25" outlineLevel="5" x14ac:dyDescent="0.25">
      <c r="A261" s="5" t="s">
        <v>175</v>
      </c>
      <c r="B261" s="5"/>
      <c r="C261" s="60" t="s">
        <v>574</v>
      </c>
      <c r="D261" s="4">
        <f>D262</f>
        <v>841.18399999999997</v>
      </c>
      <c r="E261" s="4">
        <f t="shared" ref="E261:H261" si="399">E262</f>
        <v>0</v>
      </c>
      <c r="F261" s="4">
        <f t="shared" si="399"/>
        <v>841.18399999999997</v>
      </c>
      <c r="G261" s="4">
        <f t="shared" si="399"/>
        <v>0</v>
      </c>
      <c r="H261" s="4">
        <f t="shared" si="399"/>
        <v>841.18399999999997</v>
      </c>
      <c r="I261" s="4">
        <f>I262</f>
        <v>800</v>
      </c>
      <c r="J261" s="4">
        <f t="shared" ref="J261:M261" si="400">J262</f>
        <v>0</v>
      </c>
      <c r="K261" s="4">
        <f t="shared" si="400"/>
        <v>800</v>
      </c>
      <c r="L261" s="4">
        <f t="shared" si="400"/>
        <v>0</v>
      </c>
      <c r="M261" s="4">
        <f t="shared" si="400"/>
        <v>800</v>
      </c>
      <c r="N261" s="4">
        <f>N262</f>
        <v>0</v>
      </c>
      <c r="O261" s="4">
        <f t="shared" ref="O261" si="401">O262</f>
        <v>0</v>
      </c>
      <c r="P261" s="4"/>
      <c r="Q261" s="4">
        <f t="shared" ref="Q261:R261" si="402">Q262</f>
        <v>666.68100000000004</v>
      </c>
      <c r="R261" s="4">
        <f t="shared" si="402"/>
        <v>666.68100000000004</v>
      </c>
      <c r="S261" s="67"/>
    </row>
    <row r="262" spans="1:19" ht="31.5" outlineLevel="7" x14ac:dyDescent="0.25">
      <c r="A262" s="11" t="s">
        <v>175</v>
      </c>
      <c r="B262" s="11" t="s">
        <v>92</v>
      </c>
      <c r="C262" s="59" t="s">
        <v>93</v>
      </c>
      <c r="D262" s="46">
        <v>841.18399999999997</v>
      </c>
      <c r="E262" s="8"/>
      <c r="F262" s="8">
        <f t="shared" ref="F262" si="403">SUM(D262:E262)</f>
        <v>841.18399999999997</v>
      </c>
      <c r="G262" s="8"/>
      <c r="H262" s="8">
        <f t="shared" ref="H262" si="404">SUM(F262:G262)</f>
        <v>841.18399999999997</v>
      </c>
      <c r="I262" s="8">
        <v>800</v>
      </c>
      <c r="J262" s="8"/>
      <c r="K262" s="8">
        <f t="shared" ref="K262" si="405">SUM(I262:J262)</f>
        <v>800</v>
      </c>
      <c r="L262" s="8"/>
      <c r="M262" s="8">
        <f t="shared" ref="M262" si="406">SUM(K262:L262)</f>
        <v>800</v>
      </c>
      <c r="N262" s="8"/>
      <c r="O262" s="8"/>
      <c r="P262" s="8"/>
      <c r="Q262" s="8">
        <v>666.68100000000004</v>
      </c>
      <c r="R262" s="8">
        <f t="shared" ref="R262" si="407">SUM(P262:Q262)</f>
        <v>666.68100000000004</v>
      </c>
      <c r="S262" s="67"/>
    </row>
    <row r="263" spans="1:19" s="92" customFormat="1" ht="47.25" hidden="1" outlineLevel="5" x14ac:dyDescent="0.25">
      <c r="A263" s="5" t="s">
        <v>175</v>
      </c>
      <c r="B263" s="5"/>
      <c r="C263" s="60" t="s">
        <v>583</v>
      </c>
      <c r="D263" s="4">
        <f>D264</f>
        <v>2523.3000000000002</v>
      </c>
      <c r="E263" s="4">
        <f t="shared" ref="E263:H263" si="408">E264</f>
        <v>0</v>
      </c>
      <c r="F263" s="4">
        <f t="shared" si="408"/>
        <v>2523.3000000000002</v>
      </c>
      <c r="G263" s="4">
        <f t="shared" si="408"/>
        <v>0</v>
      </c>
      <c r="H263" s="4">
        <f t="shared" si="408"/>
        <v>2523.3000000000002</v>
      </c>
      <c r="I263" s="4">
        <f>I264</f>
        <v>2400</v>
      </c>
      <c r="J263" s="4">
        <f t="shared" ref="J263:M263" si="409">J264</f>
        <v>0</v>
      </c>
      <c r="K263" s="4">
        <f t="shared" si="409"/>
        <v>2400</v>
      </c>
      <c r="L263" s="4">
        <f t="shared" si="409"/>
        <v>0</v>
      </c>
      <c r="M263" s="4">
        <f t="shared" si="409"/>
        <v>2400</v>
      </c>
      <c r="N263" s="4">
        <f>N264</f>
        <v>0</v>
      </c>
      <c r="O263" s="4">
        <f t="shared" ref="O263" si="410">O264</f>
        <v>0</v>
      </c>
      <c r="P263" s="4"/>
      <c r="Q263" s="4">
        <f t="shared" ref="Q263:R263" si="411">Q264</f>
        <v>0</v>
      </c>
      <c r="R263" s="4">
        <f t="shared" si="411"/>
        <v>0</v>
      </c>
      <c r="S263" s="67"/>
    </row>
    <row r="264" spans="1:19" s="92" customFormat="1" ht="31.5" hidden="1" outlineLevel="7" x14ac:dyDescent="0.25">
      <c r="A264" s="11" t="s">
        <v>175</v>
      </c>
      <c r="B264" s="11" t="s">
        <v>92</v>
      </c>
      <c r="C264" s="59" t="s">
        <v>93</v>
      </c>
      <c r="D264" s="8">
        <v>2523.3000000000002</v>
      </c>
      <c r="E264" s="8"/>
      <c r="F264" s="8">
        <f t="shared" ref="F264" si="412">SUM(D264:E264)</f>
        <v>2523.3000000000002</v>
      </c>
      <c r="G264" s="8"/>
      <c r="H264" s="8">
        <f t="shared" ref="H264" si="413">SUM(F264:G264)</f>
        <v>2523.3000000000002</v>
      </c>
      <c r="I264" s="8">
        <v>2400</v>
      </c>
      <c r="J264" s="8"/>
      <c r="K264" s="8">
        <f t="shared" ref="K264" si="414">SUM(I264:J264)</f>
        <v>2400</v>
      </c>
      <c r="L264" s="8"/>
      <c r="M264" s="8">
        <f t="shared" ref="M264" si="415">SUM(K264:L264)</f>
        <v>2400</v>
      </c>
      <c r="N264" s="8"/>
      <c r="O264" s="8"/>
      <c r="P264" s="8"/>
      <c r="Q264" s="8"/>
      <c r="R264" s="8">
        <f t="shared" ref="R264" si="416">SUM(P264:Q264)</f>
        <v>0</v>
      </c>
      <c r="S264" s="67"/>
    </row>
    <row r="265" spans="1:19" ht="31.5" outlineLevel="4" x14ac:dyDescent="0.25">
      <c r="A265" s="5" t="s">
        <v>222</v>
      </c>
      <c r="B265" s="5"/>
      <c r="C265" s="60" t="s">
        <v>223</v>
      </c>
      <c r="D265" s="4">
        <f>D270+D272+D268+D266</f>
        <v>2846.9</v>
      </c>
      <c r="E265" s="4">
        <f t="shared" ref="E265:R265" si="417">E270+E272+E268+E266</f>
        <v>0</v>
      </c>
      <c r="F265" s="4">
        <f t="shared" si="417"/>
        <v>2846.9</v>
      </c>
      <c r="G265" s="4">
        <f t="shared" si="417"/>
        <v>0</v>
      </c>
      <c r="H265" s="4">
        <f t="shared" si="417"/>
        <v>2846.9</v>
      </c>
      <c r="I265" s="4">
        <f t="shared" si="417"/>
        <v>2283.3000000000002</v>
      </c>
      <c r="J265" s="4">
        <f t="shared" si="417"/>
        <v>0</v>
      </c>
      <c r="K265" s="4">
        <f t="shared" si="417"/>
        <v>2283.3000000000002</v>
      </c>
      <c r="L265" s="4">
        <f t="shared" si="417"/>
        <v>0</v>
      </c>
      <c r="M265" s="4">
        <f t="shared" si="417"/>
        <v>2283.3000000000002</v>
      </c>
      <c r="N265" s="4">
        <f t="shared" si="417"/>
        <v>2283.3000000000002</v>
      </c>
      <c r="O265" s="4">
        <f t="shared" si="417"/>
        <v>0</v>
      </c>
      <c r="P265" s="4">
        <f t="shared" si="417"/>
        <v>2283.3000000000002</v>
      </c>
      <c r="Q265" s="4">
        <f t="shared" si="417"/>
        <v>0</v>
      </c>
      <c r="R265" s="4">
        <f t="shared" si="417"/>
        <v>2283.3000000000002</v>
      </c>
      <c r="S265" s="67"/>
    </row>
    <row r="266" spans="1:19" ht="15.75" hidden="1" outlineLevel="5" x14ac:dyDescent="0.25">
      <c r="A266" s="5" t="s">
        <v>260</v>
      </c>
      <c r="B266" s="5"/>
      <c r="C266" s="60" t="s">
        <v>261</v>
      </c>
      <c r="D266" s="4">
        <f>D267</f>
        <v>2183.3000000000002</v>
      </c>
      <c r="E266" s="4">
        <f t="shared" ref="E266:H266" si="418">E267</f>
        <v>0</v>
      </c>
      <c r="F266" s="4">
        <f t="shared" si="418"/>
        <v>2183.3000000000002</v>
      </c>
      <c r="G266" s="4">
        <f t="shared" si="418"/>
        <v>0</v>
      </c>
      <c r="H266" s="4">
        <f t="shared" si="418"/>
        <v>2183.3000000000002</v>
      </c>
      <c r="I266" s="4">
        <f>I267</f>
        <v>2183.3000000000002</v>
      </c>
      <c r="J266" s="4">
        <f t="shared" ref="J266:M266" si="419">J267</f>
        <v>0</v>
      </c>
      <c r="K266" s="4">
        <f t="shared" si="419"/>
        <v>2183.3000000000002</v>
      </c>
      <c r="L266" s="4">
        <f t="shared" si="419"/>
        <v>0</v>
      </c>
      <c r="M266" s="4">
        <f t="shared" si="419"/>
        <v>2183.3000000000002</v>
      </c>
      <c r="N266" s="4">
        <f>N267</f>
        <v>2183.3000000000002</v>
      </c>
      <c r="O266" s="4">
        <f t="shared" ref="O266:R266" si="420">O267</f>
        <v>0</v>
      </c>
      <c r="P266" s="4">
        <f t="shared" si="420"/>
        <v>2183.3000000000002</v>
      </c>
      <c r="Q266" s="4">
        <f t="shared" si="420"/>
        <v>0</v>
      </c>
      <c r="R266" s="4">
        <f t="shared" si="420"/>
        <v>2183.3000000000002</v>
      </c>
      <c r="S266" s="67"/>
    </row>
    <row r="267" spans="1:19" ht="31.5" hidden="1" outlineLevel="7" x14ac:dyDescent="0.25">
      <c r="A267" s="11" t="s">
        <v>260</v>
      </c>
      <c r="B267" s="11" t="s">
        <v>92</v>
      </c>
      <c r="C267" s="59" t="s">
        <v>93</v>
      </c>
      <c r="D267" s="8">
        <v>2183.3000000000002</v>
      </c>
      <c r="E267" s="8"/>
      <c r="F267" s="8">
        <f t="shared" ref="F267" si="421">SUM(D267:E267)</f>
        <v>2183.3000000000002</v>
      </c>
      <c r="G267" s="8"/>
      <c r="H267" s="8">
        <f t="shared" ref="H267" si="422">SUM(F267:G267)</f>
        <v>2183.3000000000002</v>
      </c>
      <c r="I267" s="8">
        <v>2183.3000000000002</v>
      </c>
      <c r="J267" s="8"/>
      <c r="K267" s="8">
        <f t="shared" ref="K267" si="423">SUM(I267:J267)</f>
        <v>2183.3000000000002</v>
      </c>
      <c r="L267" s="8"/>
      <c r="M267" s="8">
        <f t="shared" ref="M267" si="424">SUM(K267:L267)</f>
        <v>2183.3000000000002</v>
      </c>
      <c r="N267" s="8">
        <v>2183.3000000000002</v>
      </c>
      <c r="O267" s="8"/>
      <c r="P267" s="8">
        <f t="shared" ref="P267" si="425">SUM(N267:O267)</f>
        <v>2183.3000000000002</v>
      </c>
      <c r="Q267" s="8"/>
      <c r="R267" s="8">
        <f t="shared" ref="R267" si="426">SUM(P267:Q267)</f>
        <v>2183.3000000000002</v>
      </c>
      <c r="S267" s="67"/>
    </row>
    <row r="268" spans="1:19" ht="47.25" outlineLevel="5" collapsed="1" x14ac:dyDescent="0.25">
      <c r="A268" s="5" t="s">
        <v>262</v>
      </c>
      <c r="B268" s="5"/>
      <c r="C268" s="60" t="s">
        <v>263</v>
      </c>
      <c r="D268" s="4">
        <f>D269</f>
        <v>112.5</v>
      </c>
      <c r="E268" s="4">
        <f t="shared" ref="E268:H268" si="427">E269</f>
        <v>0</v>
      </c>
      <c r="F268" s="4">
        <f t="shared" si="427"/>
        <v>112.5</v>
      </c>
      <c r="G268" s="4">
        <f t="shared" si="427"/>
        <v>-0.51639000000000002</v>
      </c>
      <c r="H268" s="4">
        <f t="shared" si="427"/>
        <v>111.98361</v>
      </c>
      <c r="I268" s="4">
        <f>I269</f>
        <v>100</v>
      </c>
      <c r="J268" s="4">
        <f t="shared" ref="J268:M268" si="428">J269</f>
        <v>0</v>
      </c>
      <c r="K268" s="4">
        <f t="shared" si="428"/>
        <v>100</v>
      </c>
      <c r="L268" s="4">
        <f t="shared" si="428"/>
        <v>0</v>
      </c>
      <c r="M268" s="4">
        <f t="shared" si="428"/>
        <v>100</v>
      </c>
      <c r="N268" s="4">
        <f>N269</f>
        <v>100</v>
      </c>
      <c r="O268" s="4">
        <f t="shared" ref="O268:R268" si="429">O269</f>
        <v>0</v>
      </c>
      <c r="P268" s="4">
        <f t="shared" si="429"/>
        <v>100</v>
      </c>
      <c r="Q268" s="4">
        <f t="shared" si="429"/>
        <v>0</v>
      </c>
      <c r="R268" s="4">
        <f t="shared" si="429"/>
        <v>100</v>
      </c>
      <c r="S268" s="67"/>
    </row>
    <row r="269" spans="1:19" ht="31.5" outlineLevel="7" x14ac:dyDescent="0.25">
      <c r="A269" s="11" t="s">
        <v>262</v>
      </c>
      <c r="B269" s="11" t="s">
        <v>92</v>
      </c>
      <c r="C269" s="59" t="s">
        <v>93</v>
      </c>
      <c r="D269" s="8">
        <v>112.5</v>
      </c>
      <c r="E269" s="8"/>
      <c r="F269" s="8">
        <f t="shared" ref="F269" si="430">SUM(D269:E269)</f>
        <v>112.5</v>
      </c>
      <c r="G269" s="8">
        <v>-0.51639000000000002</v>
      </c>
      <c r="H269" s="8">
        <f t="shared" ref="H269" si="431">SUM(F269:G269)</f>
        <v>111.98361</v>
      </c>
      <c r="I269" s="8">
        <v>100</v>
      </c>
      <c r="J269" s="8"/>
      <c r="K269" s="8">
        <f t="shared" ref="K269" si="432">SUM(I269:J269)</f>
        <v>100</v>
      </c>
      <c r="L269" s="8"/>
      <c r="M269" s="8">
        <f t="shared" ref="M269" si="433">SUM(K269:L269)</f>
        <v>100</v>
      </c>
      <c r="N269" s="8">
        <v>100</v>
      </c>
      <c r="O269" s="8"/>
      <c r="P269" s="8">
        <f t="shared" ref="P269" si="434">SUM(N269:O269)</f>
        <v>100</v>
      </c>
      <c r="Q269" s="8"/>
      <c r="R269" s="8">
        <f t="shared" ref="R269" si="435">SUM(P269:Q269)</f>
        <v>100</v>
      </c>
      <c r="S269" s="67"/>
    </row>
    <row r="270" spans="1:19" ht="47.25" outlineLevel="5" x14ac:dyDescent="0.25">
      <c r="A270" s="5" t="s">
        <v>224</v>
      </c>
      <c r="B270" s="5"/>
      <c r="C270" s="60" t="s">
        <v>547</v>
      </c>
      <c r="D270" s="4">
        <f>D271</f>
        <v>5</v>
      </c>
      <c r="E270" s="4">
        <f t="shared" ref="E270:H270" si="436">E271</f>
        <v>0</v>
      </c>
      <c r="F270" s="4">
        <f t="shared" si="436"/>
        <v>5</v>
      </c>
      <c r="G270" s="4">
        <f t="shared" si="436"/>
        <v>0.51639000000000002</v>
      </c>
      <c r="H270" s="4">
        <f t="shared" si="436"/>
        <v>5.5163900000000003</v>
      </c>
      <c r="I270" s="4">
        <f>I271</f>
        <v>0</v>
      </c>
      <c r="J270" s="4">
        <f t="shared" ref="J270" si="437">J271</f>
        <v>0</v>
      </c>
      <c r="K270" s="4"/>
      <c r="L270" s="4">
        <f t="shared" ref="L270" si="438">L271</f>
        <v>0</v>
      </c>
      <c r="M270" s="4"/>
      <c r="N270" s="4">
        <f>N271</f>
        <v>0</v>
      </c>
      <c r="O270" s="4">
        <f t="shared" ref="O270" si="439">O271</f>
        <v>0</v>
      </c>
      <c r="P270" s="4"/>
      <c r="Q270" s="4">
        <f t="shared" ref="Q270" si="440">Q271</f>
        <v>0</v>
      </c>
      <c r="R270" s="4"/>
      <c r="S270" s="67"/>
    </row>
    <row r="271" spans="1:19" ht="31.5" outlineLevel="7" x14ac:dyDescent="0.25">
      <c r="A271" s="11" t="s">
        <v>224</v>
      </c>
      <c r="B271" s="11" t="s">
        <v>92</v>
      </c>
      <c r="C271" s="59" t="s">
        <v>93</v>
      </c>
      <c r="D271" s="8">
        <v>5</v>
      </c>
      <c r="E271" s="8"/>
      <c r="F271" s="8">
        <f t="shared" ref="F271" si="441">SUM(D271:E271)</f>
        <v>5</v>
      </c>
      <c r="G271" s="8">
        <v>0.51639000000000002</v>
      </c>
      <c r="H271" s="8">
        <f t="shared" ref="H271" si="442">SUM(F271:G271)</f>
        <v>5.5163900000000003</v>
      </c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67"/>
    </row>
    <row r="272" spans="1:19" s="92" customFormat="1" ht="47.25" hidden="1" outlineLevel="5" x14ac:dyDescent="0.25">
      <c r="A272" s="5" t="s">
        <v>224</v>
      </c>
      <c r="B272" s="5"/>
      <c r="C272" s="60" t="s">
        <v>586</v>
      </c>
      <c r="D272" s="4">
        <f>D273</f>
        <v>546.1</v>
      </c>
      <c r="E272" s="4">
        <f t="shared" ref="E272:H272" si="443">E273</f>
        <v>0</v>
      </c>
      <c r="F272" s="4">
        <f t="shared" si="443"/>
        <v>546.1</v>
      </c>
      <c r="G272" s="4">
        <f t="shared" si="443"/>
        <v>0</v>
      </c>
      <c r="H272" s="4">
        <f t="shared" si="443"/>
        <v>546.1</v>
      </c>
      <c r="I272" s="4">
        <f>I273</f>
        <v>0</v>
      </c>
      <c r="J272" s="4">
        <f t="shared" ref="J272" si="444">J273</f>
        <v>0</v>
      </c>
      <c r="K272" s="4"/>
      <c r="L272" s="4">
        <f t="shared" ref="L272:M272" si="445">L273</f>
        <v>0</v>
      </c>
      <c r="M272" s="4">
        <f t="shared" si="445"/>
        <v>0</v>
      </c>
      <c r="N272" s="4">
        <f>N273</f>
        <v>0</v>
      </c>
      <c r="O272" s="4">
        <f t="shared" ref="O272" si="446">O273</f>
        <v>0</v>
      </c>
      <c r="P272" s="4"/>
      <c r="Q272" s="4">
        <f t="shared" ref="Q272:R272" si="447">Q273</f>
        <v>0</v>
      </c>
      <c r="R272" s="4">
        <f t="shared" si="447"/>
        <v>0</v>
      </c>
      <c r="S272" s="67"/>
    </row>
    <row r="273" spans="1:19" s="92" customFormat="1" ht="31.5" hidden="1" outlineLevel="7" x14ac:dyDescent="0.25">
      <c r="A273" s="11" t="s">
        <v>224</v>
      </c>
      <c r="B273" s="11" t="s">
        <v>92</v>
      </c>
      <c r="C273" s="59" t="s">
        <v>93</v>
      </c>
      <c r="D273" s="8">
        <v>546.1</v>
      </c>
      <c r="E273" s="8"/>
      <c r="F273" s="8">
        <f t="shared" ref="F273" si="448">SUM(D273:E273)</f>
        <v>546.1</v>
      </c>
      <c r="G273" s="8"/>
      <c r="H273" s="8">
        <f t="shared" ref="H273" si="449">SUM(F273:G273)</f>
        <v>546.1</v>
      </c>
      <c r="I273" s="8"/>
      <c r="J273" s="8"/>
      <c r="K273" s="8"/>
      <c r="L273" s="8"/>
      <c r="M273" s="8">
        <f t="shared" ref="M273" si="450">SUM(K273:L273)</f>
        <v>0</v>
      </c>
      <c r="N273" s="8"/>
      <c r="O273" s="8"/>
      <c r="P273" s="8"/>
      <c r="Q273" s="8"/>
      <c r="R273" s="8">
        <f t="shared" ref="R273" si="451">SUM(P273:Q273)</f>
        <v>0</v>
      </c>
      <c r="S273" s="67"/>
    </row>
    <row r="274" spans="1:19" ht="63" hidden="1" outlineLevel="4" x14ac:dyDescent="0.25">
      <c r="A274" s="5" t="s">
        <v>264</v>
      </c>
      <c r="B274" s="5"/>
      <c r="C274" s="60" t="s">
        <v>265</v>
      </c>
      <c r="D274" s="4">
        <f>D280+D278+D275</f>
        <v>14605</v>
      </c>
      <c r="E274" s="4">
        <f t="shared" ref="E274:H274" si="452">E280+E278+E275</f>
        <v>0</v>
      </c>
      <c r="F274" s="4">
        <f t="shared" si="452"/>
        <v>14605</v>
      </c>
      <c r="G274" s="4">
        <f t="shared" si="452"/>
        <v>0</v>
      </c>
      <c r="H274" s="4">
        <f t="shared" si="452"/>
        <v>14605</v>
      </c>
      <c r="I274" s="4">
        <f>I280+I278+I275</f>
        <v>14995.7</v>
      </c>
      <c r="J274" s="4">
        <f t="shared" ref="J274:M274" si="453">J280+J278+J275</f>
        <v>0</v>
      </c>
      <c r="K274" s="4">
        <f t="shared" si="453"/>
        <v>14995.7</v>
      </c>
      <c r="L274" s="4">
        <f t="shared" si="453"/>
        <v>0</v>
      </c>
      <c r="M274" s="4">
        <f t="shared" si="453"/>
        <v>14995.7</v>
      </c>
      <c r="N274" s="4">
        <f>N280+N278+N275</f>
        <v>14782.699999999999</v>
      </c>
      <c r="O274" s="4">
        <f t="shared" ref="O274:R274" si="454">O280+O278+O275</f>
        <v>0</v>
      </c>
      <c r="P274" s="4">
        <f t="shared" si="454"/>
        <v>14782.699999999999</v>
      </c>
      <c r="Q274" s="4">
        <f t="shared" si="454"/>
        <v>0</v>
      </c>
      <c r="R274" s="4">
        <f t="shared" si="454"/>
        <v>14782.699999999999</v>
      </c>
      <c r="S274" s="67"/>
    </row>
    <row r="275" spans="1:19" ht="47.25" hidden="1" outlineLevel="4" x14ac:dyDescent="0.25">
      <c r="A275" s="5" t="s">
        <v>602</v>
      </c>
      <c r="B275" s="5"/>
      <c r="C275" s="60" t="s">
        <v>601</v>
      </c>
      <c r="D275" s="4">
        <f>D276+D277</f>
        <v>1150</v>
      </c>
      <c r="E275" s="4">
        <f t="shared" ref="E275:H275" si="455">E276+E277</f>
        <v>0</v>
      </c>
      <c r="F275" s="4">
        <f t="shared" si="455"/>
        <v>1150</v>
      </c>
      <c r="G275" s="4">
        <f t="shared" si="455"/>
        <v>0</v>
      </c>
      <c r="H275" s="4">
        <f t="shared" si="455"/>
        <v>1150</v>
      </c>
      <c r="I275" s="4">
        <f>I276+I277</f>
        <v>0</v>
      </c>
      <c r="J275" s="4">
        <f t="shared" ref="J275" si="456">J276+J277</f>
        <v>0</v>
      </c>
      <c r="K275" s="4"/>
      <c r="L275" s="4">
        <f t="shared" ref="L275:M275" si="457">L276+L277</f>
        <v>0</v>
      </c>
      <c r="M275" s="4">
        <f t="shared" si="457"/>
        <v>0</v>
      </c>
      <c r="N275" s="4">
        <f>N276+N277</f>
        <v>0</v>
      </c>
      <c r="O275" s="4">
        <f t="shared" ref="O275" si="458">O276+O277</f>
        <v>0</v>
      </c>
      <c r="P275" s="4"/>
      <c r="Q275" s="4">
        <f t="shared" ref="Q275:R275" si="459">Q276+Q277</f>
        <v>0</v>
      </c>
      <c r="R275" s="4">
        <f t="shared" si="459"/>
        <v>0</v>
      </c>
      <c r="S275" s="67"/>
    </row>
    <row r="276" spans="1:19" ht="31.5" hidden="1" outlineLevel="4" x14ac:dyDescent="0.25">
      <c r="A276" s="11" t="s">
        <v>602</v>
      </c>
      <c r="B276" s="11" t="s">
        <v>11</v>
      </c>
      <c r="C276" s="59" t="s">
        <v>12</v>
      </c>
      <c r="D276" s="8">
        <v>900</v>
      </c>
      <c r="E276" s="8"/>
      <c r="F276" s="8">
        <f t="shared" ref="F276:F277" si="460">SUM(D276:E276)</f>
        <v>900</v>
      </c>
      <c r="G276" s="8"/>
      <c r="H276" s="8">
        <f t="shared" ref="H276:H277" si="461">SUM(F276:G276)</f>
        <v>900</v>
      </c>
      <c r="I276" s="8"/>
      <c r="J276" s="8"/>
      <c r="K276" s="8"/>
      <c r="L276" s="8"/>
      <c r="M276" s="8">
        <f t="shared" ref="M276:M277" si="462">SUM(K276:L276)</f>
        <v>0</v>
      </c>
      <c r="N276" s="8"/>
      <c r="O276" s="8"/>
      <c r="P276" s="8"/>
      <c r="Q276" s="8"/>
      <c r="R276" s="8">
        <f t="shared" ref="R276:R277" si="463">SUM(P276:Q276)</f>
        <v>0</v>
      </c>
      <c r="S276" s="67"/>
    </row>
    <row r="277" spans="1:19" ht="31.5" hidden="1" outlineLevel="4" x14ac:dyDescent="0.25">
      <c r="A277" s="11" t="s">
        <v>602</v>
      </c>
      <c r="B277" s="11" t="s">
        <v>92</v>
      </c>
      <c r="C277" s="59" t="s">
        <v>93</v>
      </c>
      <c r="D277" s="8">
        <v>250</v>
      </c>
      <c r="E277" s="8"/>
      <c r="F277" s="8">
        <f t="shared" si="460"/>
        <v>250</v>
      </c>
      <c r="G277" s="8"/>
      <c r="H277" s="8">
        <f t="shared" si="461"/>
        <v>250</v>
      </c>
      <c r="I277" s="8"/>
      <c r="J277" s="8"/>
      <c r="K277" s="8"/>
      <c r="L277" s="8"/>
      <c r="M277" s="8">
        <f t="shared" si="462"/>
        <v>0</v>
      </c>
      <c r="N277" s="8"/>
      <c r="O277" s="8"/>
      <c r="P277" s="8"/>
      <c r="Q277" s="8"/>
      <c r="R277" s="8">
        <f t="shared" si="463"/>
        <v>0</v>
      </c>
      <c r="S277" s="67"/>
    </row>
    <row r="278" spans="1:19" s="93" customFormat="1" ht="63" hidden="1" outlineLevel="5" x14ac:dyDescent="0.25">
      <c r="A278" s="5" t="s">
        <v>266</v>
      </c>
      <c r="B278" s="5"/>
      <c r="C278" s="60" t="s">
        <v>549</v>
      </c>
      <c r="D278" s="4">
        <f>D279</f>
        <v>1345.5</v>
      </c>
      <c r="E278" s="4">
        <f t="shared" ref="E278:R278" si="464">E279</f>
        <v>0</v>
      </c>
      <c r="F278" s="4">
        <f t="shared" si="464"/>
        <v>1345.5</v>
      </c>
      <c r="G278" s="4">
        <f t="shared" si="464"/>
        <v>0</v>
      </c>
      <c r="H278" s="4">
        <f t="shared" si="464"/>
        <v>1345.5</v>
      </c>
      <c r="I278" s="4">
        <f t="shared" si="464"/>
        <v>1499.6</v>
      </c>
      <c r="J278" s="4">
        <f t="shared" si="464"/>
        <v>0</v>
      </c>
      <c r="K278" s="4">
        <f t="shared" si="464"/>
        <v>1499.6</v>
      </c>
      <c r="L278" s="4">
        <f t="shared" si="464"/>
        <v>0</v>
      </c>
      <c r="M278" s="4">
        <f t="shared" si="464"/>
        <v>1499.6</v>
      </c>
      <c r="N278" s="4">
        <f t="shared" si="464"/>
        <v>1478.3</v>
      </c>
      <c r="O278" s="4">
        <f t="shared" si="464"/>
        <v>0</v>
      </c>
      <c r="P278" s="4">
        <f t="shared" si="464"/>
        <v>1478.3</v>
      </c>
      <c r="Q278" s="4">
        <f t="shared" si="464"/>
        <v>0</v>
      </c>
      <c r="R278" s="4">
        <f t="shared" si="464"/>
        <v>1478.3</v>
      </c>
      <c r="S278" s="67"/>
    </row>
    <row r="279" spans="1:19" s="93" customFormat="1" ht="31.5" hidden="1" outlineLevel="7" x14ac:dyDescent="0.25">
      <c r="A279" s="11" t="s">
        <v>266</v>
      </c>
      <c r="B279" s="11" t="s">
        <v>92</v>
      </c>
      <c r="C279" s="59" t="s">
        <v>93</v>
      </c>
      <c r="D279" s="8">
        <v>1345.5</v>
      </c>
      <c r="E279" s="8"/>
      <c r="F279" s="8">
        <f t="shared" ref="F279" si="465">SUM(D279:E279)</f>
        <v>1345.5</v>
      </c>
      <c r="G279" s="8"/>
      <c r="H279" s="8">
        <f t="shared" ref="H279" si="466">SUM(F279:G279)</f>
        <v>1345.5</v>
      </c>
      <c r="I279" s="8">
        <v>1499.6</v>
      </c>
      <c r="J279" s="8"/>
      <c r="K279" s="8">
        <f t="shared" ref="K279" si="467">SUM(I279:J279)</f>
        <v>1499.6</v>
      </c>
      <c r="L279" s="8"/>
      <c r="M279" s="8">
        <f t="shared" ref="M279" si="468">SUM(K279:L279)</f>
        <v>1499.6</v>
      </c>
      <c r="N279" s="8">
        <v>1478.3</v>
      </c>
      <c r="O279" s="8"/>
      <c r="P279" s="8">
        <f t="shared" ref="P279" si="469">SUM(N279:O279)</f>
        <v>1478.3</v>
      </c>
      <c r="Q279" s="8"/>
      <c r="R279" s="8">
        <f t="shared" ref="R279" si="470">SUM(P279:Q279)</f>
        <v>1478.3</v>
      </c>
      <c r="S279" s="67"/>
    </row>
    <row r="280" spans="1:19" s="92" customFormat="1" ht="63" hidden="1" outlineLevel="5" x14ac:dyDescent="0.25">
      <c r="A280" s="5" t="s">
        <v>266</v>
      </c>
      <c r="B280" s="5"/>
      <c r="C280" s="60" t="s">
        <v>579</v>
      </c>
      <c r="D280" s="4">
        <f>D281</f>
        <v>12109.5</v>
      </c>
      <c r="E280" s="4">
        <f t="shared" ref="E280:R280" si="471">E281</f>
        <v>0</v>
      </c>
      <c r="F280" s="4">
        <f t="shared" si="471"/>
        <v>12109.5</v>
      </c>
      <c r="G280" s="4">
        <f t="shared" si="471"/>
        <v>0</v>
      </c>
      <c r="H280" s="4">
        <f t="shared" si="471"/>
        <v>12109.5</v>
      </c>
      <c r="I280" s="4">
        <f t="shared" si="471"/>
        <v>13496.1</v>
      </c>
      <c r="J280" s="4">
        <f t="shared" si="471"/>
        <v>0</v>
      </c>
      <c r="K280" s="4">
        <f t="shared" si="471"/>
        <v>13496.1</v>
      </c>
      <c r="L280" s="4">
        <f t="shared" si="471"/>
        <v>0</v>
      </c>
      <c r="M280" s="4">
        <f t="shared" si="471"/>
        <v>13496.1</v>
      </c>
      <c r="N280" s="4">
        <f t="shared" si="471"/>
        <v>13304.4</v>
      </c>
      <c r="O280" s="4">
        <f t="shared" si="471"/>
        <v>0</v>
      </c>
      <c r="P280" s="4">
        <f t="shared" si="471"/>
        <v>13304.4</v>
      </c>
      <c r="Q280" s="4">
        <f t="shared" si="471"/>
        <v>0</v>
      </c>
      <c r="R280" s="4">
        <f t="shared" si="471"/>
        <v>13304.4</v>
      </c>
      <c r="S280" s="67"/>
    </row>
    <row r="281" spans="1:19" s="92" customFormat="1" ht="31.5" hidden="1" outlineLevel="7" x14ac:dyDescent="0.25">
      <c r="A281" s="11" t="s">
        <v>266</v>
      </c>
      <c r="B281" s="11" t="s">
        <v>92</v>
      </c>
      <c r="C281" s="59" t="s">
        <v>93</v>
      </c>
      <c r="D281" s="8">
        <v>12109.5</v>
      </c>
      <c r="E281" s="8"/>
      <c r="F281" s="8">
        <f t="shared" ref="F281" si="472">SUM(D281:E281)</f>
        <v>12109.5</v>
      </c>
      <c r="G281" s="8"/>
      <c r="H281" s="8">
        <f t="shared" ref="H281" si="473">SUM(F281:G281)</f>
        <v>12109.5</v>
      </c>
      <c r="I281" s="8">
        <v>13496.1</v>
      </c>
      <c r="J281" s="8"/>
      <c r="K281" s="8">
        <f t="shared" ref="K281" si="474">SUM(I281:J281)</f>
        <v>13496.1</v>
      </c>
      <c r="L281" s="8"/>
      <c r="M281" s="8">
        <f t="shared" ref="M281" si="475">SUM(K281:L281)</f>
        <v>13496.1</v>
      </c>
      <c r="N281" s="8">
        <v>13304.4</v>
      </c>
      <c r="O281" s="8"/>
      <c r="P281" s="8">
        <f t="shared" ref="P281" si="476">SUM(N281:O281)</f>
        <v>13304.4</v>
      </c>
      <c r="Q281" s="8"/>
      <c r="R281" s="8">
        <f t="shared" ref="R281" si="477">SUM(P281:Q281)</f>
        <v>13304.4</v>
      </c>
      <c r="S281" s="67"/>
    </row>
    <row r="282" spans="1:19" ht="15.75" hidden="1" outlineLevel="4" x14ac:dyDescent="0.25">
      <c r="A282" s="5" t="s">
        <v>267</v>
      </c>
      <c r="B282" s="5"/>
      <c r="C282" s="60" t="s">
        <v>252</v>
      </c>
      <c r="D282" s="4">
        <f>D285+D283</f>
        <v>1095.4000000000001</v>
      </c>
      <c r="E282" s="4">
        <f t="shared" ref="E282" si="478">E285+E283</f>
        <v>0.8</v>
      </c>
      <c r="F282" s="4">
        <f>F285+F283</f>
        <v>1096.1999999999998</v>
      </c>
      <c r="G282" s="4">
        <f t="shared" ref="G282:H282" si="479">G285+G283</f>
        <v>0</v>
      </c>
      <c r="H282" s="4">
        <f t="shared" si="479"/>
        <v>1096.1999999999998</v>
      </c>
      <c r="I282" s="4">
        <f>I285+I283</f>
        <v>971.7</v>
      </c>
      <c r="J282" s="4">
        <f t="shared" ref="J282:M282" si="480">J285+J283</f>
        <v>0</v>
      </c>
      <c r="K282" s="4">
        <f t="shared" si="480"/>
        <v>971.7</v>
      </c>
      <c r="L282" s="4">
        <f t="shared" si="480"/>
        <v>0</v>
      </c>
      <c r="M282" s="4">
        <f t="shared" si="480"/>
        <v>971.7</v>
      </c>
      <c r="N282" s="4">
        <f>N285+N283</f>
        <v>1050.4000000000001</v>
      </c>
      <c r="O282" s="4">
        <f t="shared" ref="O282:R282" si="481">O285+O283</f>
        <v>0</v>
      </c>
      <c r="P282" s="4">
        <f t="shared" si="481"/>
        <v>1050.4000000000001</v>
      </c>
      <c r="Q282" s="4">
        <f t="shared" si="481"/>
        <v>0</v>
      </c>
      <c r="R282" s="4">
        <f t="shared" si="481"/>
        <v>1050.4000000000001</v>
      </c>
      <c r="S282" s="67"/>
    </row>
    <row r="283" spans="1:19" s="93" customFormat="1" ht="47.25" hidden="1" outlineLevel="5" x14ac:dyDescent="0.25">
      <c r="A283" s="5" t="s">
        <v>268</v>
      </c>
      <c r="B283" s="5"/>
      <c r="C283" s="60" t="s">
        <v>617</v>
      </c>
      <c r="D283" s="4">
        <f>D284</f>
        <v>349.9</v>
      </c>
      <c r="E283" s="4">
        <f t="shared" ref="E283:H283" si="482">E284</f>
        <v>0</v>
      </c>
      <c r="F283" s="4">
        <f t="shared" si="482"/>
        <v>349.9</v>
      </c>
      <c r="G283" s="4">
        <f t="shared" si="482"/>
        <v>0</v>
      </c>
      <c r="H283" s="4">
        <f t="shared" si="482"/>
        <v>349.9</v>
      </c>
      <c r="I283" s="4">
        <f>I284</f>
        <v>291.5</v>
      </c>
      <c r="J283" s="4">
        <f t="shared" ref="J283:M283" si="483">J284</f>
        <v>0</v>
      </c>
      <c r="K283" s="4">
        <f t="shared" si="483"/>
        <v>291.5</v>
      </c>
      <c r="L283" s="4">
        <f t="shared" si="483"/>
        <v>0</v>
      </c>
      <c r="M283" s="4">
        <f t="shared" si="483"/>
        <v>291.5</v>
      </c>
      <c r="N283" s="4">
        <f>N284</f>
        <v>315.10000000000002</v>
      </c>
      <c r="O283" s="4">
        <f t="shared" ref="O283:R283" si="484">O284</f>
        <v>0</v>
      </c>
      <c r="P283" s="4">
        <f t="shared" si="484"/>
        <v>315.10000000000002</v>
      </c>
      <c r="Q283" s="4">
        <f t="shared" si="484"/>
        <v>0</v>
      </c>
      <c r="R283" s="4">
        <f t="shared" si="484"/>
        <v>315.10000000000002</v>
      </c>
      <c r="S283" s="67"/>
    </row>
    <row r="284" spans="1:19" s="93" customFormat="1" ht="31.5" hidden="1" outlineLevel="7" x14ac:dyDescent="0.25">
      <c r="A284" s="11" t="s">
        <v>268</v>
      </c>
      <c r="B284" s="11" t="s">
        <v>92</v>
      </c>
      <c r="C284" s="59" t="s">
        <v>93</v>
      </c>
      <c r="D284" s="8">
        <v>349.9</v>
      </c>
      <c r="E284" s="8"/>
      <c r="F284" s="8">
        <f t="shared" ref="F284" si="485">SUM(D284:E284)</f>
        <v>349.9</v>
      </c>
      <c r="G284" s="8"/>
      <c r="H284" s="8">
        <f t="shared" ref="H284" si="486">SUM(F284:G284)</f>
        <v>349.9</v>
      </c>
      <c r="I284" s="8">
        <v>291.5</v>
      </c>
      <c r="J284" s="8"/>
      <c r="K284" s="8">
        <f t="shared" ref="K284" si="487">SUM(I284:J284)</f>
        <v>291.5</v>
      </c>
      <c r="L284" s="8"/>
      <c r="M284" s="8">
        <f t="shared" ref="M284" si="488">SUM(K284:L284)</f>
        <v>291.5</v>
      </c>
      <c r="N284" s="8">
        <v>315.10000000000002</v>
      </c>
      <c r="O284" s="8"/>
      <c r="P284" s="8">
        <f t="shared" ref="P284" si="489">SUM(N284:O284)</f>
        <v>315.10000000000002</v>
      </c>
      <c r="Q284" s="8"/>
      <c r="R284" s="8">
        <f t="shared" ref="R284" si="490">SUM(P284:Q284)</f>
        <v>315.10000000000002</v>
      </c>
      <c r="S284" s="67"/>
    </row>
    <row r="285" spans="1:19" s="92" customFormat="1" ht="47.25" hidden="1" outlineLevel="5" x14ac:dyDescent="0.25">
      <c r="A285" s="5" t="s">
        <v>268</v>
      </c>
      <c r="B285" s="5"/>
      <c r="C285" s="60" t="s">
        <v>587</v>
      </c>
      <c r="D285" s="4">
        <f>D286</f>
        <v>745.5</v>
      </c>
      <c r="E285" s="4">
        <f t="shared" ref="E285:H285" si="491">E286</f>
        <v>0.8</v>
      </c>
      <c r="F285" s="4">
        <f t="shared" si="491"/>
        <v>746.3</v>
      </c>
      <c r="G285" s="4">
        <f t="shared" si="491"/>
        <v>0</v>
      </c>
      <c r="H285" s="4">
        <f t="shared" si="491"/>
        <v>746.3</v>
      </c>
      <c r="I285" s="4">
        <f>I286</f>
        <v>680.2</v>
      </c>
      <c r="J285" s="4">
        <f t="shared" ref="J285:M285" si="492">J286</f>
        <v>0</v>
      </c>
      <c r="K285" s="4">
        <f t="shared" si="492"/>
        <v>680.2</v>
      </c>
      <c r="L285" s="4">
        <f t="shared" si="492"/>
        <v>0</v>
      </c>
      <c r="M285" s="4">
        <f t="shared" si="492"/>
        <v>680.2</v>
      </c>
      <c r="N285" s="4">
        <f>N286</f>
        <v>735.3</v>
      </c>
      <c r="O285" s="4">
        <f t="shared" ref="O285:R285" si="493">O286</f>
        <v>0</v>
      </c>
      <c r="P285" s="4">
        <f t="shared" si="493"/>
        <v>735.3</v>
      </c>
      <c r="Q285" s="4">
        <f t="shared" si="493"/>
        <v>0</v>
      </c>
      <c r="R285" s="4">
        <f t="shared" si="493"/>
        <v>735.3</v>
      </c>
      <c r="S285" s="67"/>
    </row>
    <row r="286" spans="1:19" s="92" customFormat="1" ht="31.5" hidden="1" outlineLevel="7" x14ac:dyDescent="0.25">
      <c r="A286" s="11" t="s">
        <v>268</v>
      </c>
      <c r="B286" s="11" t="s">
        <v>92</v>
      </c>
      <c r="C286" s="59" t="s">
        <v>93</v>
      </c>
      <c r="D286" s="8">
        <v>745.5</v>
      </c>
      <c r="E286" s="8">
        <v>0.8</v>
      </c>
      <c r="F286" s="8">
        <f>SUM(D286:E286)</f>
        <v>746.3</v>
      </c>
      <c r="G286" s="8"/>
      <c r="H286" s="8">
        <f>SUM(F286:G286)</f>
        <v>746.3</v>
      </c>
      <c r="I286" s="8">
        <v>680.2</v>
      </c>
      <c r="J286" s="8"/>
      <c r="K286" s="8">
        <f t="shared" ref="K286" si="494">SUM(I286:J286)</f>
        <v>680.2</v>
      </c>
      <c r="L286" s="8"/>
      <c r="M286" s="8">
        <f>SUM(K286:L286)</f>
        <v>680.2</v>
      </c>
      <c r="N286" s="8">
        <v>735.3</v>
      </c>
      <c r="O286" s="8"/>
      <c r="P286" s="8">
        <f t="shared" ref="P286" si="495">SUM(N286:O286)</f>
        <v>735.3</v>
      </c>
      <c r="Q286" s="8"/>
      <c r="R286" s="8">
        <f>SUM(P286:Q286)</f>
        <v>735.3</v>
      </c>
      <c r="S286" s="67"/>
    </row>
    <row r="287" spans="1:19" s="92" customFormat="1" ht="47.25" outlineLevel="7" x14ac:dyDescent="0.2">
      <c r="A287" s="10" t="s">
        <v>740</v>
      </c>
      <c r="B287" s="10"/>
      <c r="C287" s="104" t="s">
        <v>739</v>
      </c>
      <c r="D287" s="8"/>
      <c r="E287" s="8"/>
      <c r="F287" s="8"/>
      <c r="G287" s="4">
        <f t="shared" ref="G287:H288" si="496">G288</f>
        <v>1601.6</v>
      </c>
      <c r="H287" s="4">
        <f t="shared" si="496"/>
        <v>1601.6</v>
      </c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67"/>
    </row>
    <row r="288" spans="1:19" s="92" customFormat="1" ht="78.75" outlineLevel="7" x14ac:dyDescent="0.2">
      <c r="A288" s="10" t="s">
        <v>741</v>
      </c>
      <c r="B288" s="10"/>
      <c r="C288" s="104" t="s">
        <v>793</v>
      </c>
      <c r="D288" s="8"/>
      <c r="E288" s="8"/>
      <c r="F288" s="8"/>
      <c r="G288" s="4">
        <f t="shared" si="496"/>
        <v>1601.6</v>
      </c>
      <c r="H288" s="4">
        <f t="shared" si="496"/>
        <v>1601.6</v>
      </c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67"/>
    </row>
    <row r="289" spans="1:19" s="92" customFormat="1" ht="31.5" outlineLevel="7" x14ac:dyDescent="0.2">
      <c r="A289" s="9" t="s">
        <v>741</v>
      </c>
      <c r="B289" s="9" t="s">
        <v>92</v>
      </c>
      <c r="C289" s="65" t="s">
        <v>591</v>
      </c>
      <c r="D289" s="8"/>
      <c r="E289" s="8"/>
      <c r="F289" s="8"/>
      <c r="G289" s="8">
        <v>1601.6</v>
      </c>
      <c r="H289" s="8">
        <f t="shared" ref="H289" si="497">SUM(F289:G289)</f>
        <v>1601.6</v>
      </c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67"/>
    </row>
    <row r="290" spans="1:19" ht="31.5" hidden="1" outlineLevel="4" x14ac:dyDescent="0.25">
      <c r="A290" s="5" t="s">
        <v>269</v>
      </c>
      <c r="B290" s="5"/>
      <c r="C290" s="60" t="s">
        <v>652</v>
      </c>
      <c r="D290" s="4">
        <f>D291+D295+D293</f>
        <v>38335</v>
      </c>
      <c r="E290" s="4">
        <f t="shared" ref="E290:R290" si="498">E291+E295+E293</f>
        <v>0</v>
      </c>
      <c r="F290" s="4">
        <f t="shared" si="498"/>
        <v>38335</v>
      </c>
      <c r="G290" s="4">
        <f t="shared" si="498"/>
        <v>0</v>
      </c>
      <c r="H290" s="4">
        <f t="shared" si="498"/>
        <v>38335</v>
      </c>
      <c r="I290" s="4">
        <f t="shared" si="498"/>
        <v>38335</v>
      </c>
      <c r="J290" s="4">
        <f t="shared" si="498"/>
        <v>0</v>
      </c>
      <c r="K290" s="4">
        <f t="shared" si="498"/>
        <v>38335</v>
      </c>
      <c r="L290" s="4">
        <f t="shared" si="498"/>
        <v>0</v>
      </c>
      <c r="M290" s="4">
        <f t="shared" si="498"/>
        <v>38335</v>
      </c>
      <c r="N290" s="4">
        <f t="shared" si="498"/>
        <v>42594.400000000001</v>
      </c>
      <c r="O290" s="4">
        <f t="shared" si="498"/>
        <v>0</v>
      </c>
      <c r="P290" s="4">
        <f t="shared" si="498"/>
        <v>42594.400000000001</v>
      </c>
      <c r="Q290" s="4">
        <f t="shared" si="498"/>
        <v>0</v>
      </c>
      <c r="R290" s="4">
        <f t="shared" si="498"/>
        <v>42594.400000000001</v>
      </c>
      <c r="S290" s="67"/>
    </row>
    <row r="291" spans="1:19" ht="47.25" hidden="1" outlineLevel="5" x14ac:dyDescent="0.25">
      <c r="A291" s="5" t="s">
        <v>270</v>
      </c>
      <c r="B291" s="5"/>
      <c r="C291" s="60" t="s">
        <v>618</v>
      </c>
      <c r="D291" s="4">
        <f>D292</f>
        <v>3833.5</v>
      </c>
      <c r="E291" s="4">
        <f t="shared" ref="E291:R291" si="499">E292</f>
        <v>0</v>
      </c>
      <c r="F291" s="4">
        <f t="shared" si="499"/>
        <v>3833.5</v>
      </c>
      <c r="G291" s="4">
        <f t="shared" si="499"/>
        <v>0</v>
      </c>
      <c r="H291" s="4">
        <f t="shared" si="499"/>
        <v>3833.5</v>
      </c>
      <c r="I291" s="4">
        <f t="shared" si="499"/>
        <v>3833.5</v>
      </c>
      <c r="J291" s="4">
        <f t="shared" si="499"/>
        <v>0</v>
      </c>
      <c r="K291" s="4">
        <f t="shared" si="499"/>
        <v>3833.5</v>
      </c>
      <c r="L291" s="4">
        <f t="shared" si="499"/>
        <v>0</v>
      </c>
      <c r="M291" s="4">
        <f t="shared" si="499"/>
        <v>3833.5</v>
      </c>
      <c r="N291" s="4">
        <f t="shared" si="499"/>
        <v>4259.3999999999996</v>
      </c>
      <c r="O291" s="4">
        <f t="shared" si="499"/>
        <v>0</v>
      </c>
      <c r="P291" s="4">
        <f t="shared" si="499"/>
        <v>4259.3999999999996</v>
      </c>
      <c r="Q291" s="4">
        <f t="shared" si="499"/>
        <v>0</v>
      </c>
      <c r="R291" s="4">
        <f t="shared" si="499"/>
        <v>4259.3999999999996</v>
      </c>
      <c r="S291" s="67"/>
    </row>
    <row r="292" spans="1:19" ht="31.5" hidden="1" outlineLevel="7" x14ac:dyDescent="0.25">
      <c r="A292" s="11" t="s">
        <v>270</v>
      </c>
      <c r="B292" s="11" t="s">
        <v>92</v>
      </c>
      <c r="C292" s="59" t="s">
        <v>93</v>
      </c>
      <c r="D292" s="8">
        <v>3833.5</v>
      </c>
      <c r="E292" s="8"/>
      <c r="F292" s="8">
        <f t="shared" ref="F292" si="500">SUM(D292:E292)</f>
        <v>3833.5</v>
      </c>
      <c r="G292" s="8"/>
      <c r="H292" s="8">
        <f t="shared" ref="H292" si="501">SUM(F292:G292)</f>
        <v>3833.5</v>
      </c>
      <c r="I292" s="8">
        <v>3833.5</v>
      </c>
      <c r="J292" s="8"/>
      <c r="K292" s="8">
        <f t="shared" ref="K292" si="502">SUM(I292:J292)</f>
        <v>3833.5</v>
      </c>
      <c r="L292" s="8"/>
      <c r="M292" s="8">
        <f t="shared" ref="M292" si="503">SUM(K292:L292)</f>
        <v>3833.5</v>
      </c>
      <c r="N292" s="8">
        <v>4259.3999999999996</v>
      </c>
      <c r="O292" s="8"/>
      <c r="P292" s="8">
        <f t="shared" ref="P292" si="504">SUM(N292:O292)</f>
        <v>4259.3999999999996</v>
      </c>
      <c r="Q292" s="8"/>
      <c r="R292" s="8">
        <f t="shared" ref="R292" si="505">SUM(P292:Q292)</f>
        <v>4259.3999999999996</v>
      </c>
      <c r="S292" s="67"/>
    </row>
    <row r="293" spans="1:19" ht="47.25" hidden="1" outlineLevel="7" x14ac:dyDescent="0.25">
      <c r="A293" s="5" t="s">
        <v>270</v>
      </c>
      <c r="B293" s="5"/>
      <c r="C293" s="60" t="s">
        <v>655</v>
      </c>
      <c r="D293" s="4">
        <f>D294</f>
        <v>32776.400000000001</v>
      </c>
      <c r="E293" s="4">
        <f t="shared" ref="E293:R295" si="506">E294</f>
        <v>0</v>
      </c>
      <c r="F293" s="4">
        <f t="shared" si="506"/>
        <v>32776.400000000001</v>
      </c>
      <c r="G293" s="4">
        <f t="shared" si="506"/>
        <v>0</v>
      </c>
      <c r="H293" s="4">
        <f t="shared" si="506"/>
        <v>32776.400000000001</v>
      </c>
      <c r="I293" s="4">
        <f t="shared" si="506"/>
        <v>32776.400000000001</v>
      </c>
      <c r="J293" s="4">
        <f t="shared" si="506"/>
        <v>0</v>
      </c>
      <c r="K293" s="4">
        <f t="shared" si="506"/>
        <v>32776.400000000001</v>
      </c>
      <c r="L293" s="4">
        <f t="shared" si="506"/>
        <v>0</v>
      </c>
      <c r="M293" s="4">
        <f t="shared" si="506"/>
        <v>32776.400000000001</v>
      </c>
      <c r="N293" s="4">
        <f t="shared" si="506"/>
        <v>36418.300000000003</v>
      </c>
      <c r="O293" s="4">
        <f t="shared" si="506"/>
        <v>0</v>
      </c>
      <c r="P293" s="4">
        <f t="shared" si="506"/>
        <v>36418.300000000003</v>
      </c>
      <c r="Q293" s="4">
        <f t="shared" si="506"/>
        <v>0</v>
      </c>
      <c r="R293" s="4">
        <f t="shared" si="506"/>
        <v>36418.300000000003</v>
      </c>
      <c r="S293" s="67"/>
    </row>
    <row r="294" spans="1:19" ht="31.5" hidden="1" outlineLevel="7" x14ac:dyDescent="0.25">
      <c r="A294" s="11" t="s">
        <v>270</v>
      </c>
      <c r="B294" s="11" t="s">
        <v>92</v>
      </c>
      <c r="C294" s="59" t="s">
        <v>93</v>
      </c>
      <c r="D294" s="8">
        <v>32776.400000000001</v>
      </c>
      <c r="E294" s="8"/>
      <c r="F294" s="8">
        <f t="shared" ref="F294" si="507">SUM(D294:E294)</f>
        <v>32776.400000000001</v>
      </c>
      <c r="G294" s="8"/>
      <c r="H294" s="8">
        <f t="shared" ref="H294" si="508">SUM(F294:G294)</f>
        <v>32776.400000000001</v>
      </c>
      <c r="I294" s="8">
        <v>32776.400000000001</v>
      </c>
      <c r="J294" s="8"/>
      <c r="K294" s="8">
        <f t="shared" ref="K294" si="509">SUM(I294:J294)</f>
        <v>32776.400000000001</v>
      </c>
      <c r="L294" s="8"/>
      <c r="M294" s="8">
        <f t="shared" ref="M294" si="510">SUM(K294:L294)</f>
        <v>32776.400000000001</v>
      </c>
      <c r="N294" s="8">
        <v>36418.300000000003</v>
      </c>
      <c r="O294" s="8"/>
      <c r="P294" s="8">
        <f t="shared" ref="P294" si="511">SUM(N294:O294)</f>
        <v>36418.300000000003</v>
      </c>
      <c r="Q294" s="8"/>
      <c r="R294" s="8">
        <f t="shared" ref="R294" si="512">SUM(P294:Q294)</f>
        <v>36418.300000000003</v>
      </c>
      <c r="S294" s="67"/>
    </row>
    <row r="295" spans="1:19" s="92" customFormat="1" ht="47.25" hidden="1" outlineLevel="5" x14ac:dyDescent="0.25">
      <c r="A295" s="5" t="s">
        <v>270</v>
      </c>
      <c r="B295" s="5"/>
      <c r="C295" s="60" t="s">
        <v>582</v>
      </c>
      <c r="D295" s="4">
        <f>D296</f>
        <v>1725.1</v>
      </c>
      <c r="E295" s="4">
        <f t="shared" ref="E295:H295" si="513">E296</f>
        <v>0</v>
      </c>
      <c r="F295" s="4">
        <f t="shared" si="513"/>
        <v>1725.1</v>
      </c>
      <c r="G295" s="4">
        <f t="shared" si="513"/>
        <v>0</v>
      </c>
      <c r="H295" s="4">
        <f t="shared" si="513"/>
        <v>1725.1</v>
      </c>
      <c r="I295" s="4">
        <f t="shared" si="506"/>
        <v>1725.1</v>
      </c>
      <c r="J295" s="4">
        <f t="shared" si="506"/>
        <v>0</v>
      </c>
      <c r="K295" s="4">
        <f t="shared" si="506"/>
        <v>1725.1</v>
      </c>
      <c r="L295" s="4">
        <f t="shared" si="506"/>
        <v>0</v>
      </c>
      <c r="M295" s="4">
        <f t="shared" si="506"/>
        <v>1725.1</v>
      </c>
      <c r="N295" s="4">
        <f t="shared" si="506"/>
        <v>1916.7</v>
      </c>
      <c r="O295" s="4">
        <f t="shared" si="506"/>
        <v>0</v>
      </c>
      <c r="P295" s="4">
        <f t="shared" si="506"/>
        <v>1916.7</v>
      </c>
      <c r="Q295" s="4">
        <f t="shared" si="506"/>
        <v>0</v>
      </c>
      <c r="R295" s="4">
        <f t="shared" si="506"/>
        <v>1916.7</v>
      </c>
      <c r="S295" s="67"/>
    </row>
    <row r="296" spans="1:19" s="92" customFormat="1" ht="31.5" hidden="1" outlineLevel="7" x14ac:dyDescent="0.25">
      <c r="A296" s="11" t="s">
        <v>270</v>
      </c>
      <c r="B296" s="11" t="s">
        <v>92</v>
      </c>
      <c r="C296" s="59" t="s">
        <v>93</v>
      </c>
      <c r="D296" s="8">
        <v>1725.1</v>
      </c>
      <c r="E296" s="8"/>
      <c r="F296" s="8">
        <f t="shared" ref="F296" si="514">SUM(D296:E296)</f>
        <v>1725.1</v>
      </c>
      <c r="G296" s="8"/>
      <c r="H296" s="8">
        <f t="shared" ref="H296" si="515">SUM(F296:G296)</f>
        <v>1725.1</v>
      </c>
      <c r="I296" s="8">
        <v>1725.1</v>
      </c>
      <c r="J296" s="8"/>
      <c r="K296" s="8">
        <f t="shared" ref="K296" si="516">SUM(I296:J296)</f>
        <v>1725.1</v>
      </c>
      <c r="L296" s="8"/>
      <c r="M296" s="8">
        <f t="shared" ref="M296" si="517">SUM(K296:L296)</f>
        <v>1725.1</v>
      </c>
      <c r="N296" s="8">
        <v>1916.7</v>
      </c>
      <c r="O296" s="8"/>
      <c r="P296" s="8">
        <f t="shared" ref="P296" si="518">SUM(N296:O296)</f>
        <v>1916.7</v>
      </c>
      <c r="Q296" s="8"/>
      <c r="R296" s="8">
        <f t="shared" ref="R296" si="519">SUM(P296:Q296)</f>
        <v>1916.7</v>
      </c>
      <c r="S296" s="67"/>
    </row>
    <row r="297" spans="1:19" ht="47.25" outlineLevel="3" x14ac:dyDescent="0.25">
      <c r="A297" s="5" t="s">
        <v>244</v>
      </c>
      <c r="B297" s="5"/>
      <c r="C297" s="60" t="s">
        <v>245</v>
      </c>
      <c r="D297" s="4">
        <f>D298+D307</f>
        <v>7374.5</v>
      </c>
      <c r="E297" s="4">
        <f t="shared" ref="E297:F297" si="520">E298+E307</f>
        <v>0</v>
      </c>
      <c r="F297" s="4">
        <f t="shared" si="520"/>
        <v>7374.5</v>
      </c>
      <c r="G297" s="4">
        <f t="shared" ref="G297:R297" si="521">G298+G307+G313</f>
        <v>9505.4461300000003</v>
      </c>
      <c r="H297" s="4">
        <f t="shared" si="521"/>
        <v>16879.94613</v>
      </c>
      <c r="I297" s="4">
        <f t="shared" si="521"/>
        <v>5875</v>
      </c>
      <c r="J297" s="4">
        <f t="shared" si="521"/>
        <v>0</v>
      </c>
      <c r="K297" s="4">
        <f t="shared" si="521"/>
        <v>5875</v>
      </c>
      <c r="L297" s="4">
        <f t="shared" si="521"/>
        <v>0</v>
      </c>
      <c r="M297" s="4">
        <f t="shared" si="521"/>
        <v>5875</v>
      </c>
      <c r="N297" s="4">
        <f t="shared" si="521"/>
        <v>5875</v>
      </c>
      <c r="O297" s="4">
        <f t="shared" si="521"/>
        <v>0</v>
      </c>
      <c r="P297" s="4">
        <f t="shared" si="521"/>
        <v>5875</v>
      </c>
      <c r="Q297" s="4">
        <f t="shared" si="521"/>
        <v>0</v>
      </c>
      <c r="R297" s="4">
        <f t="shared" si="521"/>
        <v>5875</v>
      </c>
      <c r="S297" s="67"/>
    </row>
    <row r="298" spans="1:19" ht="47.25" outlineLevel="4" x14ac:dyDescent="0.25">
      <c r="A298" s="5" t="s">
        <v>246</v>
      </c>
      <c r="B298" s="5"/>
      <c r="C298" s="60" t="s">
        <v>247</v>
      </c>
      <c r="D298" s="4">
        <f>D299+D302</f>
        <v>5874.5</v>
      </c>
      <c r="E298" s="4">
        <f t="shared" ref="E298:F298" si="522">E299+E302</f>
        <v>0</v>
      </c>
      <c r="F298" s="4">
        <f t="shared" si="522"/>
        <v>5874.5</v>
      </c>
      <c r="G298" s="4">
        <f>G299+G302+G305</f>
        <v>3736.5076200000003</v>
      </c>
      <c r="H298" s="4">
        <f t="shared" ref="H298:R298" si="523">H299+H302+H305</f>
        <v>9611.0076200000003</v>
      </c>
      <c r="I298" s="4">
        <f t="shared" si="523"/>
        <v>5875</v>
      </c>
      <c r="J298" s="4">
        <f t="shared" si="523"/>
        <v>0</v>
      </c>
      <c r="K298" s="4">
        <f t="shared" si="523"/>
        <v>5875</v>
      </c>
      <c r="L298" s="4">
        <f t="shared" si="523"/>
        <v>0</v>
      </c>
      <c r="M298" s="4">
        <f t="shared" si="523"/>
        <v>5875</v>
      </c>
      <c r="N298" s="4">
        <f t="shared" si="523"/>
        <v>5875</v>
      </c>
      <c r="O298" s="4">
        <f t="shared" si="523"/>
        <v>0</v>
      </c>
      <c r="P298" s="4">
        <f t="shared" si="523"/>
        <v>5875</v>
      </c>
      <c r="Q298" s="4">
        <f t="shared" si="523"/>
        <v>0</v>
      </c>
      <c r="R298" s="4">
        <f t="shared" si="523"/>
        <v>5875</v>
      </c>
      <c r="S298" s="67"/>
    </row>
    <row r="299" spans="1:19" ht="63" outlineLevel="5" x14ac:dyDescent="0.25">
      <c r="A299" s="5" t="s">
        <v>248</v>
      </c>
      <c r="B299" s="5"/>
      <c r="C299" s="60" t="s">
        <v>249</v>
      </c>
      <c r="D299" s="4">
        <f>D301</f>
        <v>3874.5</v>
      </c>
      <c r="E299" s="4">
        <f t="shared" ref="E299:F299" si="524">E301</f>
        <v>0</v>
      </c>
      <c r="F299" s="4">
        <f t="shared" si="524"/>
        <v>3874.5</v>
      </c>
      <c r="G299" s="4">
        <f>G301+G300</f>
        <v>302.43078000000003</v>
      </c>
      <c r="H299" s="4">
        <f t="shared" ref="H299:R299" si="525">H301+H300</f>
        <v>4176.9307800000006</v>
      </c>
      <c r="I299" s="4">
        <f t="shared" si="525"/>
        <v>3875</v>
      </c>
      <c r="J299" s="4">
        <f t="shared" si="525"/>
        <v>0</v>
      </c>
      <c r="K299" s="4">
        <f t="shared" si="525"/>
        <v>3875</v>
      </c>
      <c r="L299" s="4">
        <f t="shared" si="525"/>
        <v>0</v>
      </c>
      <c r="M299" s="4">
        <f t="shared" si="525"/>
        <v>3875</v>
      </c>
      <c r="N299" s="4">
        <f t="shared" si="525"/>
        <v>3875</v>
      </c>
      <c r="O299" s="4">
        <f t="shared" si="525"/>
        <v>0</v>
      </c>
      <c r="P299" s="4">
        <f t="shared" si="525"/>
        <v>3875</v>
      </c>
      <c r="Q299" s="4">
        <f t="shared" si="525"/>
        <v>0</v>
      </c>
      <c r="R299" s="4">
        <f t="shared" si="525"/>
        <v>3875</v>
      </c>
      <c r="S299" s="67"/>
    </row>
    <row r="300" spans="1:19" ht="15.75" outlineLevel="5" x14ac:dyDescent="0.2">
      <c r="A300" s="11" t="s">
        <v>248</v>
      </c>
      <c r="B300" s="9" t="s">
        <v>11</v>
      </c>
      <c r="C300" s="15" t="s">
        <v>598</v>
      </c>
      <c r="D300" s="4"/>
      <c r="E300" s="4"/>
      <c r="F300" s="4"/>
      <c r="G300" s="8">
        <f>104.17804+86.42412+153</f>
        <v>343.60216000000003</v>
      </c>
      <c r="H300" s="8">
        <f t="shared" ref="H300:H301" si="526">SUM(F300:G300)</f>
        <v>343.60216000000003</v>
      </c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67"/>
    </row>
    <row r="301" spans="1:19" ht="15.75" outlineLevel="7" x14ac:dyDescent="0.25">
      <c r="A301" s="11" t="s">
        <v>248</v>
      </c>
      <c r="B301" s="11" t="s">
        <v>27</v>
      </c>
      <c r="C301" s="59" t="s">
        <v>28</v>
      </c>
      <c r="D301" s="8">
        <v>3874.5</v>
      </c>
      <c r="E301" s="8"/>
      <c r="F301" s="8">
        <f t="shared" ref="F301" si="527">SUM(D301:E301)</f>
        <v>3874.5</v>
      </c>
      <c r="G301" s="8">
        <f>46.16767+23.00301+42.65794-153</f>
        <v>-41.171379999999999</v>
      </c>
      <c r="H301" s="8">
        <f t="shared" si="526"/>
        <v>3833.3286200000002</v>
      </c>
      <c r="I301" s="8">
        <v>3875</v>
      </c>
      <c r="J301" s="8"/>
      <c r="K301" s="8">
        <f t="shared" ref="K301" si="528">SUM(I301:J301)</f>
        <v>3875</v>
      </c>
      <c r="L301" s="8"/>
      <c r="M301" s="8">
        <f t="shared" ref="M301" si="529">SUM(K301:L301)</f>
        <v>3875</v>
      </c>
      <c r="N301" s="8">
        <v>3875</v>
      </c>
      <c r="O301" s="8"/>
      <c r="P301" s="8">
        <f t="shared" ref="P301" si="530">SUM(N301:O301)</f>
        <v>3875</v>
      </c>
      <c r="Q301" s="8"/>
      <c r="R301" s="8">
        <f t="shared" ref="R301" si="531">SUM(P301:Q301)</f>
        <v>3875</v>
      </c>
      <c r="S301" s="67"/>
    </row>
    <row r="302" spans="1:19" ht="31.5" outlineLevel="5" x14ac:dyDescent="0.25">
      <c r="A302" s="5" t="s">
        <v>250</v>
      </c>
      <c r="B302" s="5"/>
      <c r="C302" s="60" t="s">
        <v>251</v>
      </c>
      <c r="D302" s="4">
        <f>D304</f>
        <v>2000</v>
      </c>
      <c r="E302" s="4">
        <f t="shared" ref="E302:F302" si="532">E304</f>
        <v>0</v>
      </c>
      <c r="F302" s="4">
        <f t="shared" si="532"/>
        <v>2000</v>
      </c>
      <c r="G302" s="4">
        <f>G304+G303</f>
        <v>62.406500000000001</v>
      </c>
      <c r="H302" s="4">
        <f t="shared" ref="H302:R302" si="533">H304+H303</f>
        <v>2062.4064999999996</v>
      </c>
      <c r="I302" s="4">
        <f t="shared" si="533"/>
        <v>2000</v>
      </c>
      <c r="J302" s="4">
        <f t="shared" si="533"/>
        <v>0</v>
      </c>
      <c r="K302" s="4">
        <f t="shared" si="533"/>
        <v>2000</v>
      </c>
      <c r="L302" s="4">
        <f t="shared" si="533"/>
        <v>0</v>
      </c>
      <c r="M302" s="4">
        <f t="shared" si="533"/>
        <v>2000</v>
      </c>
      <c r="N302" s="4">
        <f t="shared" si="533"/>
        <v>2000</v>
      </c>
      <c r="O302" s="4">
        <f t="shared" si="533"/>
        <v>0</v>
      </c>
      <c r="P302" s="4">
        <f t="shared" si="533"/>
        <v>2000</v>
      </c>
      <c r="Q302" s="4">
        <f t="shared" si="533"/>
        <v>0</v>
      </c>
      <c r="R302" s="4">
        <f t="shared" si="533"/>
        <v>2000</v>
      </c>
      <c r="S302" s="67"/>
    </row>
    <row r="303" spans="1:19" ht="15.75" outlineLevel="5" x14ac:dyDescent="0.2">
      <c r="A303" s="11" t="s">
        <v>250</v>
      </c>
      <c r="B303" s="9" t="s">
        <v>11</v>
      </c>
      <c r="C303" s="15" t="s">
        <v>598</v>
      </c>
      <c r="D303" s="4"/>
      <c r="E303" s="4"/>
      <c r="F303" s="4"/>
      <c r="G303" s="8">
        <v>1.70686</v>
      </c>
      <c r="H303" s="8">
        <f t="shared" ref="H303:H306" si="534">SUM(F303:G303)</f>
        <v>1.70686</v>
      </c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67"/>
    </row>
    <row r="304" spans="1:19" ht="31.5" outlineLevel="7" x14ac:dyDescent="0.25">
      <c r="A304" s="11" t="s">
        <v>250</v>
      </c>
      <c r="B304" s="11" t="s">
        <v>92</v>
      </c>
      <c r="C304" s="59" t="s">
        <v>93</v>
      </c>
      <c r="D304" s="8">
        <v>2000</v>
      </c>
      <c r="E304" s="8"/>
      <c r="F304" s="8">
        <f t="shared" ref="F304" si="535">SUM(D304:E304)</f>
        <v>2000</v>
      </c>
      <c r="G304" s="8">
        <v>60.699640000000002</v>
      </c>
      <c r="H304" s="8">
        <f t="shared" si="534"/>
        <v>2060.6996399999998</v>
      </c>
      <c r="I304" s="8">
        <v>2000</v>
      </c>
      <c r="J304" s="8"/>
      <c r="K304" s="8">
        <f t="shared" ref="K304" si="536">SUM(I304:J304)</f>
        <v>2000</v>
      </c>
      <c r="L304" s="8"/>
      <c r="M304" s="8">
        <f t="shared" ref="M304" si="537">SUM(K304:L304)</f>
        <v>2000</v>
      </c>
      <c r="N304" s="8">
        <v>2000</v>
      </c>
      <c r="O304" s="8"/>
      <c r="P304" s="8">
        <f t="shared" ref="P304" si="538">SUM(N304:O304)</f>
        <v>2000</v>
      </c>
      <c r="Q304" s="8"/>
      <c r="R304" s="8">
        <f t="shared" ref="R304" si="539">SUM(P304:Q304)</f>
        <v>2000</v>
      </c>
      <c r="S304" s="67"/>
    </row>
    <row r="305" spans="1:19" ht="31.5" outlineLevel="7" x14ac:dyDescent="0.2">
      <c r="A305" s="10" t="s">
        <v>718</v>
      </c>
      <c r="B305" s="10"/>
      <c r="C305" s="66" t="s">
        <v>850</v>
      </c>
      <c r="D305" s="8"/>
      <c r="E305" s="8"/>
      <c r="F305" s="8"/>
      <c r="G305" s="4">
        <f t="shared" ref="G305:Q305" si="540">G306</f>
        <v>3371.6703400000001</v>
      </c>
      <c r="H305" s="4">
        <f t="shared" si="540"/>
        <v>3371.6703400000001</v>
      </c>
      <c r="I305" s="4">
        <f t="shared" si="540"/>
        <v>0</v>
      </c>
      <c r="J305" s="4">
        <f t="shared" si="540"/>
        <v>0</v>
      </c>
      <c r="K305" s="4">
        <f t="shared" si="540"/>
        <v>0</v>
      </c>
      <c r="L305" s="4">
        <f t="shared" si="540"/>
        <v>0</v>
      </c>
      <c r="M305" s="4"/>
      <c r="N305" s="4">
        <f t="shared" si="540"/>
        <v>0</v>
      </c>
      <c r="O305" s="4">
        <f t="shared" si="540"/>
        <v>0</v>
      </c>
      <c r="P305" s="4">
        <f t="shared" si="540"/>
        <v>0</v>
      </c>
      <c r="Q305" s="4">
        <f t="shared" si="540"/>
        <v>0</v>
      </c>
      <c r="R305" s="4"/>
      <c r="S305" s="67"/>
    </row>
    <row r="306" spans="1:19" ht="31.5" outlineLevel="7" x14ac:dyDescent="0.2">
      <c r="A306" s="9" t="s">
        <v>718</v>
      </c>
      <c r="B306" s="9" t="s">
        <v>92</v>
      </c>
      <c r="C306" s="65" t="s">
        <v>591</v>
      </c>
      <c r="D306" s="8"/>
      <c r="E306" s="8"/>
      <c r="F306" s="8"/>
      <c r="G306" s="8">
        <v>3371.6703400000001</v>
      </c>
      <c r="H306" s="8">
        <f t="shared" si="534"/>
        <v>3371.6703400000001</v>
      </c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67"/>
    </row>
    <row r="307" spans="1:19" ht="31.5" outlineLevel="7" x14ac:dyDescent="0.25">
      <c r="A307" s="10" t="s">
        <v>599</v>
      </c>
      <c r="B307" s="11"/>
      <c r="C307" s="56" t="s">
        <v>596</v>
      </c>
      <c r="D307" s="4">
        <f>D308</f>
        <v>1500</v>
      </c>
      <c r="E307" s="4">
        <f t="shared" ref="E307:F308" si="541">E308</f>
        <v>0</v>
      </c>
      <c r="F307" s="4">
        <f t="shared" si="541"/>
        <v>1500</v>
      </c>
      <c r="G307" s="4">
        <f t="shared" ref="G307:Q307" si="542">G308+G311</f>
        <v>2935.9335099999998</v>
      </c>
      <c r="H307" s="4">
        <f t="shared" si="542"/>
        <v>4435.9335099999998</v>
      </c>
      <c r="I307" s="4">
        <f t="shared" si="542"/>
        <v>0</v>
      </c>
      <c r="J307" s="4">
        <f t="shared" si="542"/>
        <v>0</v>
      </c>
      <c r="K307" s="4">
        <f t="shared" si="542"/>
        <v>0</v>
      </c>
      <c r="L307" s="4">
        <f t="shared" si="542"/>
        <v>0</v>
      </c>
      <c r="M307" s="4"/>
      <c r="N307" s="4">
        <f t="shared" si="542"/>
        <v>0</v>
      </c>
      <c r="O307" s="4">
        <f t="shared" si="542"/>
        <v>0</v>
      </c>
      <c r="P307" s="4">
        <f t="shared" si="542"/>
        <v>0</v>
      </c>
      <c r="Q307" s="4">
        <f t="shared" si="542"/>
        <v>0</v>
      </c>
      <c r="R307" s="4"/>
      <c r="S307" s="67"/>
    </row>
    <row r="308" spans="1:19" ht="31.5" outlineLevel="7" x14ac:dyDescent="0.25">
      <c r="A308" s="9" t="s">
        <v>600</v>
      </c>
      <c r="B308" s="9"/>
      <c r="C308" s="61" t="s">
        <v>597</v>
      </c>
      <c r="D308" s="8">
        <f>D309</f>
        <v>1500</v>
      </c>
      <c r="E308" s="8">
        <f t="shared" si="541"/>
        <v>0</v>
      </c>
      <c r="F308" s="8">
        <f t="shared" si="541"/>
        <v>1500</v>
      </c>
      <c r="G308" s="8">
        <f>G309+G310</f>
        <v>2888.9335099999998</v>
      </c>
      <c r="H308" s="8">
        <f t="shared" ref="H308:Q308" si="543">H309+H310</f>
        <v>4388.9335099999998</v>
      </c>
      <c r="I308" s="8">
        <f t="shared" si="543"/>
        <v>0</v>
      </c>
      <c r="J308" s="8">
        <f t="shared" si="543"/>
        <v>0</v>
      </c>
      <c r="K308" s="8">
        <f t="shared" si="543"/>
        <v>0</v>
      </c>
      <c r="L308" s="8">
        <f t="shared" si="543"/>
        <v>0</v>
      </c>
      <c r="M308" s="8"/>
      <c r="N308" s="8">
        <f t="shared" si="543"/>
        <v>0</v>
      </c>
      <c r="O308" s="8">
        <f t="shared" si="543"/>
        <v>0</v>
      </c>
      <c r="P308" s="8">
        <f t="shared" si="543"/>
        <v>0</v>
      </c>
      <c r="Q308" s="8">
        <f t="shared" si="543"/>
        <v>0</v>
      </c>
      <c r="R308" s="8"/>
      <c r="S308" s="67"/>
    </row>
    <row r="309" spans="1:19" ht="18.75" customHeight="1" outlineLevel="7" x14ac:dyDescent="0.25">
      <c r="A309" s="9" t="s">
        <v>600</v>
      </c>
      <c r="B309" s="9" t="s">
        <v>11</v>
      </c>
      <c r="C309" s="57" t="s">
        <v>598</v>
      </c>
      <c r="D309" s="8">
        <v>1500</v>
      </c>
      <c r="E309" s="8"/>
      <c r="F309" s="8">
        <f t="shared" ref="F309" si="544">SUM(D309:E309)</f>
        <v>1500</v>
      </c>
      <c r="G309" s="8">
        <f>950+580.10059</f>
        <v>1530.10059</v>
      </c>
      <c r="H309" s="8">
        <f t="shared" ref="H309:H310" si="545">SUM(F309:G309)</f>
        <v>3030.10059</v>
      </c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67"/>
    </row>
    <row r="310" spans="1:19" ht="18.75" customHeight="1" outlineLevel="7" x14ac:dyDescent="0.2">
      <c r="A310" s="9" t="s">
        <v>600</v>
      </c>
      <c r="B310" s="11" t="s">
        <v>27</v>
      </c>
      <c r="C310" s="16" t="s">
        <v>28</v>
      </c>
      <c r="D310" s="8"/>
      <c r="E310" s="8"/>
      <c r="F310" s="8"/>
      <c r="G310" s="8">
        <v>1358.8329200000001</v>
      </c>
      <c r="H310" s="8">
        <f t="shared" si="545"/>
        <v>1358.8329200000001</v>
      </c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67"/>
    </row>
    <row r="311" spans="1:19" ht="34.5" customHeight="1" outlineLevel="7" x14ac:dyDescent="0.2">
      <c r="A311" s="10" t="s">
        <v>750</v>
      </c>
      <c r="B311" s="10"/>
      <c r="C311" s="66" t="s">
        <v>749</v>
      </c>
      <c r="D311" s="8"/>
      <c r="E311" s="8"/>
      <c r="F311" s="8"/>
      <c r="G311" s="4">
        <f t="shared" ref="G311:H311" si="546">G312</f>
        <v>47</v>
      </c>
      <c r="H311" s="4">
        <f t="shared" si="546"/>
        <v>47</v>
      </c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67"/>
    </row>
    <row r="312" spans="1:19" ht="18.75" customHeight="1" outlineLevel="7" x14ac:dyDescent="0.2">
      <c r="A312" s="9" t="s">
        <v>750</v>
      </c>
      <c r="B312" s="9" t="s">
        <v>33</v>
      </c>
      <c r="C312" s="65" t="s">
        <v>34</v>
      </c>
      <c r="D312" s="8"/>
      <c r="E312" s="8"/>
      <c r="F312" s="8"/>
      <c r="G312" s="8">
        <v>47</v>
      </c>
      <c r="H312" s="8">
        <f t="shared" ref="H312" si="547">SUM(F312:G312)</f>
        <v>47</v>
      </c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67"/>
    </row>
    <row r="313" spans="1:19" ht="29.25" customHeight="1" outlineLevel="7" x14ac:dyDescent="0.2">
      <c r="A313" s="10" t="s">
        <v>755</v>
      </c>
      <c r="B313" s="5"/>
      <c r="C313" s="21" t="s">
        <v>252</v>
      </c>
      <c r="D313" s="8"/>
      <c r="E313" s="8"/>
      <c r="F313" s="8"/>
      <c r="G313" s="4">
        <f>G314</f>
        <v>2833.0050000000001</v>
      </c>
      <c r="H313" s="4">
        <f>H314</f>
        <v>2833.0050000000001</v>
      </c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67"/>
    </row>
    <row r="314" spans="1:19" ht="35.25" customHeight="1" outlineLevel="7" x14ac:dyDescent="0.2">
      <c r="A314" s="10" t="s">
        <v>757</v>
      </c>
      <c r="B314" s="5"/>
      <c r="C314" s="21" t="s">
        <v>758</v>
      </c>
      <c r="D314" s="8"/>
      <c r="E314" s="8"/>
      <c r="F314" s="8"/>
      <c r="G314" s="4">
        <f>G315</f>
        <v>2833.0050000000001</v>
      </c>
      <c r="H314" s="4">
        <f>H315</f>
        <v>2833.0050000000001</v>
      </c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67"/>
    </row>
    <row r="315" spans="1:19" ht="35.25" customHeight="1" outlineLevel="7" x14ac:dyDescent="0.2">
      <c r="A315" s="9" t="s">
        <v>756</v>
      </c>
      <c r="B315" s="9" t="s">
        <v>92</v>
      </c>
      <c r="C315" s="15" t="s">
        <v>591</v>
      </c>
      <c r="D315" s="8"/>
      <c r="E315" s="8"/>
      <c r="F315" s="8"/>
      <c r="G315" s="8">
        <f>920+1913.005</f>
        <v>2833.0050000000001</v>
      </c>
      <c r="H315" s="8">
        <f t="shared" ref="H315" si="548">SUM(F315:G315)</f>
        <v>2833.0050000000001</v>
      </c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67"/>
    </row>
    <row r="316" spans="1:19" ht="31.5" outlineLevel="3" x14ac:dyDescent="0.25">
      <c r="A316" s="5" t="s">
        <v>195</v>
      </c>
      <c r="B316" s="5"/>
      <c r="C316" s="60" t="s">
        <v>196</v>
      </c>
      <c r="D316" s="4">
        <f>D317+D322</f>
        <v>289274.3</v>
      </c>
      <c r="E316" s="4">
        <f t="shared" ref="E316:H316" si="549">E317+E322</f>
        <v>0</v>
      </c>
      <c r="F316" s="4">
        <f t="shared" si="549"/>
        <v>289274.3</v>
      </c>
      <c r="G316" s="4">
        <f t="shared" si="549"/>
        <v>61173.925080000001</v>
      </c>
      <c r="H316" s="4">
        <f t="shared" si="549"/>
        <v>350448.22508</v>
      </c>
      <c r="I316" s="4">
        <f>I317+I322</f>
        <v>263099.90000000002</v>
      </c>
      <c r="J316" s="4">
        <f t="shared" ref="J316:M316" si="550">J317+J322</f>
        <v>0</v>
      </c>
      <c r="K316" s="4">
        <f t="shared" si="550"/>
        <v>263099.90000000002</v>
      </c>
      <c r="L316" s="4">
        <f t="shared" si="550"/>
        <v>0</v>
      </c>
      <c r="M316" s="4">
        <f t="shared" si="550"/>
        <v>263099.90000000002</v>
      </c>
      <c r="N316" s="4">
        <f>N317+N322</f>
        <v>256539.6</v>
      </c>
      <c r="O316" s="4">
        <f t="shared" ref="O316:R316" si="551">O317+O322</f>
        <v>0</v>
      </c>
      <c r="P316" s="4">
        <f t="shared" si="551"/>
        <v>256539.6</v>
      </c>
      <c r="Q316" s="4">
        <f t="shared" si="551"/>
        <v>0</v>
      </c>
      <c r="R316" s="4">
        <f t="shared" si="551"/>
        <v>256539.6</v>
      </c>
      <c r="S316" s="67"/>
    </row>
    <row r="317" spans="1:19" ht="31.5" outlineLevel="4" x14ac:dyDescent="0.25">
      <c r="A317" s="5" t="s">
        <v>197</v>
      </c>
      <c r="B317" s="5"/>
      <c r="C317" s="60" t="s">
        <v>198</v>
      </c>
      <c r="D317" s="4">
        <f>D318+D320</f>
        <v>210705</v>
      </c>
      <c r="E317" s="4">
        <f t="shared" ref="E317:R317" si="552">E318+E320</f>
        <v>0</v>
      </c>
      <c r="F317" s="4">
        <f t="shared" si="552"/>
        <v>210705</v>
      </c>
      <c r="G317" s="4">
        <f t="shared" si="552"/>
        <v>-7000</v>
      </c>
      <c r="H317" s="4">
        <f t="shared" si="552"/>
        <v>203705</v>
      </c>
      <c r="I317" s="4">
        <f t="shared" si="552"/>
        <v>211000</v>
      </c>
      <c r="J317" s="4">
        <f t="shared" si="552"/>
        <v>0</v>
      </c>
      <c r="K317" s="4">
        <f t="shared" si="552"/>
        <v>211000</v>
      </c>
      <c r="L317" s="4">
        <f t="shared" si="552"/>
        <v>0</v>
      </c>
      <c r="M317" s="4">
        <f t="shared" si="552"/>
        <v>211000</v>
      </c>
      <c r="N317" s="4">
        <f t="shared" si="552"/>
        <v>199400</v>
      </c>
      <c r="O317" s="4">
        <f t="shared" si="552"/>
        <v>0</v>
      </c>
      <c r="P317" s="4">
        <f t="shared" si="552"/>
        <v>199400</v>
      </c>
      <c r="Q317" s="4">
        <f t="shared" si="552"/>
        <v>0</v>
      </c>
      <c r="R317" s="4">
        <f t="shared" si="552"/>
        <v>199400</v>
      </c>
      <c r="S317" s="67"/>
    </row>
    <row r="318" spans="1:19" ht="15.75" hidden="1" outlineLevel="5" x14ac:dyDescent="0.25">
      <c r="A318" s="5" t="s">
        <v>199</v>
      </c>
      <c r="B318" s="5"/>
      <c r="C318" s="60" t="s">
        <v>200</v>
      </c>
      <c r="D318" s="4">
        <f t="shared" ref="D318:R318" si="553">D319</f>
        <v>178114.3</v>
      </c>
      <c r="E318" s="4">
        <f t="shared" si="553"/>
        <v>0</v>
      </c>
      <c r="F318" s="4">
        <f t="shared" si="553"/>
        <v>178114.3</v>
      </c>
      <c r="G318" s="4">
        <f t="shared" si="553"/>
        <v>0</v>
      </c>
      <c r="H318" s="4">
        <f t="shared" si="553"/>
        <v>178114.3</v>
      </c>
      <c r="I318" s="4">
        <f t="shared" si="553"/>
        <v>180000</v>
      </c>
      <c r="J318" s="4">
        <f t="shared" si="553"/>
        <v>0</v>
      </c>
      <c r="K318" s="4">
        <f t="shared" si="553"/>
        <v>180000</v>
      </c>
      <c r="L318" s="4">
        <f t="shared" si="553"/>
        <v>0</v>
      </c>
      <c r="M318" s="4">
        <f t="shared" si="553"/>
        <v>180000</v>
      </c>
      <c r="N318" s="4">
        <f t="shared" si="553"/>
        <v>170000</v>
      </c>
      <c r="O318" s="4">
        <f t="shared" si="553"/>
        <v>0</v>
      </c>
      <c r="P318" s="4">
        <f t="shared" si="553"/>
        <v>170000</v>
      </c>
      <c r="Q318" s="4">
        <f t="shared" si="553"/>
        <v>0</v>
      </c>
      <c r="R318" s="4">
        <f t="shared" si="553"/>
        <v>170000</v>
      </c>
      <c r="S318" s="67"/>
    </row>
    <row r="319" spans="1:19" ht="31.5" hidden="1" outlineLevel="7" x14ac:dyDescent="0.25">
      <c r="A319" s="11" t="s">
        <v>199</v>
      </c>
      <c r="B319" s="11" t="s">
        <v>92</v>
      </c>
      <c r="C319" s="59" t="s">
        <v>93</v>
      </c>
      <c r="D319" s="8">
        <v>178114.3</v>
      </c>
      <c r="E319" s="8"/>
      <c r="F319" s="8">
        <f t="shared" ref="F319" si="554">SUM(D319:E319)</f>
        <v>178114.3</v>
      </c>
      <c r="G319" s="8"/>
      <c r="H319" s="8">
        <f t="shared" ref="H319" si="555">SUM(F319:G319)</f>
        <v>178114.3</v>
      </c>
      <c r="I319" s="8">
        <v>180000</v>
      </c>
      <c r="J319" s="8"/>
      <c r="K319" s="8">
        <f t="shared" ref="K319" si="556">SUM(I319:J319)</f>
        <v>180000</v>
      </c>
      <c r="L319" s="8"/>
      <c r="M319" s="8">
        <f t="shared" ref="M319" si="557">SUM(K319:L319)</f>
        <v>180000</v>
      </c>
      <c r="N319" s="8">
        <v>170000</v>
      </c>
      <c r="O319" s="8"/>
      <c r="P319" s="8">
        <f t="shared" ref="P319" si="558">SUM(N319:O319)</f>
        <v>170000</v>
      </c>
      <c r="Q319" s="8"/>
      <c r="R319" s="8">
        <f t="shared" ref="R319" si="559">SUM(P319:Q319)</f>
        <v>170000</v>
      </c>
      <c r="S319" s="67"/>
    </row>
    <row r="320" spans="1:19" ht="15.75" outlineLevel="5" collapsed="1" x14ac:dyDescent="0.25">
      <c r="A320" s="5" t="s">
        <v>271</v>
      </c>
      <c r="B320" s="5"/>
      <c r="C320" s="60" t="s">
        <v>272</v>
      </c>
      <c r="D320" s="4">
        <f>D321</f>
        <v>32590.7</v>
      </c>
      <c r="E320" s="4">
        <f t="shared" ref="E320:H320" si="560">E321</f>
        <v>0</v>
      </c>
      <c r="F320" s="4">
        <f t="shared" si="560"/>
        <v>32590.7</v>
      </c>
      <c r="G320" s="4">
        <f t="shared" si="560"/>
        <v>-7000</v>
      </c>
      <c r="H320" s="4">
        <f t="shared" si="560"/>
        <v>25590.7</v>
      </c>
      <c r="I320" s="4">
        <f>I321</f>
        <v>31000</v>
      </c>
      <c r="J320" s="4">
        <f t="shared" ref="J320:M320" si="561">J321</f>
        <v>0</v>
      </c>
      <c r="K320" s="4">
        <f t="shared" si="561"/>
        <v>31000</v>
      </c>
      <c r="L320" s="4">
        <f t="shared" si="561"/>
        <v>0</v>
      </c>
      <c r="M320" s="4">
        <f t="shared" si="561"/>
        <v>31000</v>
      </c>
      <c r="N320" s="4">
        <f>N321</f>
        <v>29400</v>
      </c>
      <c r="O320" s="4">
        <f t="shared" ref="O320:R320" si="562">O321</f>
        <v>0</v>
      </c>
      <c r="P320" s="4">
        <f t="shared" si="562"/>
        <v>29400</v>
      </c>
      <c r="Q320" s="4">
        <f t="shared" si="562"/>
        <v>0</v>
      </c>
      <c r="R320" s="4">
        <f t="shared" si="562"/>
        <v>29400</v>
      </c>
      <c r="S320" s="67"/>
    </row>
    <row r="321" spans="1:19" ht="31.5" outlineLevel="7" x14ac:dyDescent="0.25">
      <c r="A321" s="11" t="s">
        <v>271</v>
      </c>
      <c r="B321" s="11" t="s">
        <v>92</v>
      </c>
      <c r="C321" s="59" t="s">
        <v>93</v>
      </c>
      <c r="D321" s="8">
        <v>32590.7</v>
      </c>
      <c r="E321" s="8"/>
      <c r="F321" s="8">
        <f t="shared" ref="F321" si="563">SUM(D321:E321)</f>
        <v>32590.7</v>
      </c>
      <c r="G321" s="8">
        <v>-7000</v>
      </c>
      <c r="H321" s="8">
        <f t="shared" ref="H321" si="564">SUM(F321:G321)</f>
        <v>25590.7</v>
      </c>
      <c r="I321" s="8">
        <v>31000</v>
      </c>
      <c r="J321" s="8"/>
      <c r="K321" s="8">
        <f t="shared" ref="K321" si="565">SUM(I321:J321)</f>
        <v>31000</v>
      </c>
      <c r="L321" s="8"/>
      <c r="M321" s="8">
        <f t="shared" ref="M321" si="566">SUM(K321:L321)</f>
        <v>31000</v>
      </c>
      <c r="N321" s="8">
        <v>29400</v>
      </c>
      <c r="O321" s="8"/>
      <c r="P321" s="8">
        <f t="shared" ref="P321" si="567">SUM(N321:O321)</f>
        <v>29400</v>
      </c>
      <c r="Q321" s="8"/>
      <c r="R321" s="8">
        <f t="shared" ref="R321" si="568">SUM(P321:Q321)</f>
        <v>29400</v>
      </c>
      <c r="S321" s="67"/>
    </row>
    <row r="322" spans="1:19" ht="34.5" customHeight="1" outlineLevel="4" x14ac:dyDescent="0.25">
      <c r="A322" s="5" t="s">
        <v>201</v>
      </c>
      <c r="B322" s="5"/>
      <c r="C322" s="60" t="s">
        <v>619</v>
      </c>
      <c r="D322" s="4">
        <f>D326+D329</f>
        <v>78569.299999999988</v>
      </c>
      <c r="E322" s="4">
        <f t="shared" ref="E322:F322" si="569">E326+E329</f>
        <v>0</v>
      </c>
      <c r="F322" s="4">
        <f t="shared" si="569"/>
        <v>78569.299999999988</v>
      </c>
      <c r="G322" s="4">
        <f t="shared" ref="G322:R322" si="570">G326+G329+G323</f>
        <v>68173.925080000001</v>
      </c>
      <c r="H322" s="4">
        <f t="shared" si="570"/>
        <v>146743.22508</v>
      </c>
      <c r="I322" s="4">
        <f t="shared" si="570"/>
        <v>52099.9</v>
      </c>
      <c r="J322" s="4">
        <f t="shared" si="570"/>
        <v>0</v>
      </c>
      <c r="K322" s="4">
        <f t="shared" si="570"/>
        <v>52099.9</v>
      </c>
      <c r="L322" s="4">
        <f t="shared" si="570"/>
        <v>0</v>
      </c>
      <c r="M322" s="4">
        <f t="shared" si="570"/>
        <v>52099.9</v>
      </c>
      <c r="N322" s="4">
        <f t="shared" si="570"/>
        <v>57139.6</v>
      </c>
      <c r="O322" s="4">
        <f t="shared" si="570"/>
        <v>0</v>
      </c>
      <c r="P322" s="4">
        <f t="shared" si="570"/>
        <v>57139.6</v>
      </c>
      <c r="Q322" s="4">
        <f t="shared" si="570"/>
        <v>0</v>
      </c>
      <c r="R322" s="4">
        <f t="shared" si="570"/>
        <v>57139.6</v>
      </c>
      <c r="S322" s="67"/>
    </row>
    <row r="323" spans="1:19" ht="34.5" customHeight="1" outlineLevel="4" x14ac:dyDescent="0.2">
      <c r="A323" s="10" t="s">
        <v>717</v>
      </c>
      <c r="B323" s="10" t="s">
        <v>699</v>
      </c>
      <c r="C323" s="66" t="s">
        <v>841</v>
      </c>
      <c r="D323" s="4"/>
      <c r="E323" s="4"/>
      <c r="F323" s="4"/>
      <c r="G323" s="4">
        <f t="shared" ref="G323:H323" si="571">G325+G324</f>
        <v>62871.166079999995</v>
      </c>
      <c r="H323" s="4">
        <f t="shared" si="571"/>
        <v>62871.166079999995</v>
      </c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67"/>
    </row>
    <row r="324" spans="1:19" ht="34.5" customHeight="1" outlineLevel="4" x14ac:dyDescent="0.2">
      <c r="A324" s="9" t="s">
        <v>717</v>
      </c>
      <c r="B324" s="11" t="s">
        <v>723</v>
      </c>
      <c r="C324" s="16" t="s">
        <v>144</v>
      </c>
      <c r="D324" s="4"/>
      <c r="E324" s="4"/>
      <c r="F324" s="4"/>
      <c r="G324" s="8">
        <v>3911.5145699999998</v>
      </c>
      <c r="H324" s="8">
        <f t="shared" ref="H324:H325" si="572">SUM(F324:G324)</f>
        <v>3911.5145699999998</v>
      </c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67"/>
    </row>
    <row r="325" spans="1:19" ht="34.5" customHeight="1" outlineLevel="4" x14ac:dyDescent="0.2">
      <c r="A325" s="9" t="s">
        <v>717</v>
      </c>
      <c r="B325" s="11" t="s">
        <v>92</v>
      </c>
      <c r="C325" s="16" t="s">
        <v>93</v>
      </c>
      <c r="D325" s="4"/>
      <c r="E325" s="4"/>
      <c r="F325" s="4"/>
      <c r="G325" s="8">
        <f>57611.41635+1348.23516</f>
        <v>58959.651509999996</v>
      </c>
      <c r="H325" s="8">
        <f t="shared" si="572"/>
        <v>58959.651509999996</v>
      </c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67"/>
    </row>
    <row r="326" spans="1:19" ht="66" customHeight="1" outlineLevel="5" x14ac:dyDescent="0.25">
      <c r="A326" s="5" t="s">
        <v>202</v>
      </c>
      <c r="B326" s="5"/>
      <c r="C326" s="60" t="s">
        <v>565</v>
      </c>
      <c r="D326" s="4">
        <f>D328</f>
        <v>7856.9</v>
      </c>
      <c r="E326" s="4">
        <f t="shared" ref="E326:F326" si="573">E328</f>
        <v>0</v>
      </c>
      <c r="F326" s="4">
        <f t="shared" si="573"/>
        <v>7856.9</v>
      </c>
      <c r="G326" s="4">
        <f>G328+G327</f>
        <v>5302.759</v>
      </c>
      <c r="H326" s="4">
        <f t="shared" ref="H326:R326" si="574">H328+H327</f>
        <v>13159.659</v>
      </c>
      <c r="I326" s="4">
        <f t="shared" si="574"/>
        <v>5210</v>
      </c>
      <c r="J326" s="4">
        <f t="shared" si="574"/>
        <v>0</v>
      </c>
      <c r="K326" s="4">
        <f t="shared" si="574"/>
        <v>5210</v>
      </c>
      <c r="L326" s="4">
        <f t="shared" si="574"/>
        <v>0</v>
      </c>
      <c r="M326" s="4">
        <f t="shared" si="574"/>
        <v>5210</v>
      </c>
      <c r="N326" s="4">
        <f t="shared" si="574"/>
        <v>5714</v>
      </c>
      <c r="O326" s="4">
        <f t="shared" si="574"/>
        <v>0</v>
      </c>
      <c r="P326" s="4">
        <f t="shared" si="574"/>
        <v>5714</v>
      </c>
      <c r="Q326" s="4">
        <f t="shared" si="574"/>
        <v>0</v>
      </c>
      <c r="R326" s="4">
        <f t="shared" si="574"/>
        <v>5714</v>
      </c>
      <c r="S326" s="67"/>
    </row>
    <row r="327" spans="1:19" ht="49.5" customHeight="1" outlineLevel="5" x14ac:dyDescent="0.2">
      <c r="A327" s="11" t="s">
        <v>202</v>
      </c>
      <c r="B327" s="11" t="s">
        <v>723</v>
      </c>
      <c r="C327" s="16" t="s">
        <v>144</v>
      </c>
      <c r="D327" s="4"/>
      <c r="E327" s="4"/>
      <c r="F327" s="4"/>
      <c r="G327" s="8">
        <f>5302.759</f>
        <v>5302.759</v>
      </c>
      <c r="H327" s="8">
        <f t="shared" ref="H327:H328" si="575">SUM(F327:G327)</f>
        <v>5302.759</v>
      </c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67"/>
    </row>
    <row r="328" spans="1:19" ht="31.5" hidden="1" outlineLevel="7" x14ac:dyDescent="0.25">
      <c r="A328" s="11" t="s">
        <v>202</v>
      </c>
      <c r="B328" s="11" t="s">
        <v>92</v>
      </c>
      <c r="C328" s="59" t="s">
        <v>93</v>
      </c>
      <c r="D328" s="8">
        <v>7856.9</v>
      </c>
      <c r="E328" s="8"/>
      <c r="F328" s="8">
        <f t="shared" ref="F328" si="576">SUM(D328:E328)</f>
        <v>7856.9</v>
      </c>
      <c r="G328" s="8"/>
      <c r="H328" s="8">
        <f t="shared" si="575"/>
        <v>7856.9</v>
      </c>
      <c r="I328" s="8">
        <v>5210</v>
      </c>
      <c r="J328" s="8"/>
      <c r="K328" s="8">
        <f t="shared" ref="K328" si="577">SUM(I328:J328)</f>
        <v>5210</v>
      </c>
      <c r="L328" s="8"/>
      <c r="M328" s="8">
        <f t="shared" ref="M328" si="578">SUM(K328:L328)</f>
        <v>5210</v>
      </c>
      <c r="N328" s="8">
        <v>5714</v>
      </c>
      <c r="O328" s="8"/>
      <c r="P328" s="8">
        <f t="shared" ref="P328" si="579">SUM(N328:O328)</f>
        <v>5714</v>
      </c>
      <c r="Q328" s="8"/>
      <c r="R328" s="8">
        <f t="shared" ref="R328" si="580">SUM(P328:Q328)</f>
        <v>5714</v>
      </c>
      <c r="S328" s="67"/>
    </row>
    <row r="329" spans="1:19" s="92" customFormat="1" ht="63" hidden="1" outlineLevel="5" x14ac:dyDescent="0.25">
      <c r="A329" s="5" t="s">
        <v>202</v>
      </c>
      <c r="B329" s="5"/>
      <c r="C329" s="60" t="s">
        <v>580</v>
      </c>
      <c r="D329" s="4">
        <f>D330</f>
        <v>70712.399999999994</v>
      </c>
      <c r="E329" s="4">
        <f t="shared" ref="E329:H329" si="581">E330</f>
        <v>0</v>
      </c>
      <c r="F329" s="4">
        <f t="shared" si="581"/>
        <v>70712.399999999994</v>
      </c>
      <c r="G329" s="4">
        <f t="shared" si="581"/>
        <v>0</v>
      </c>
      <c r="H329" s="4">
        <f t="shared" si="581"/>
        <v>70712.399999999994</v>
      </c>
      <c r="I329" s="4">
        <f>I330</f>
        <v>46889.9</v>
      </c>
      <c r="J329" s="4">
        <f t="shared" ref="J329:M329" si="582">J330</f>
        <v>0</v>
      </c>
      <c r="K329" s="4">
        <f t="shared" si="582"/>
        <v>46889.9</v>
      </c>
      <c r="L329" s="4">
        <f t="shared" si="582"/>
        <v>0</v>
      </c>
      <c r="M329" s="4">
        <f t="shared" si="582"/>
        <v>46889.9</v>
      </c>
      <c r="N329" s="4">
        <f>N330</f>
        <v>51425.599999999999</v>
      </c>
      <c r="O329" s="4">
        <f t="shared" ref="O329:R329" si="583">O330</f>
        <v>0</v>
      </c>
      <c r="P329" s="4">
        <f t="shared" si="583"/>
        <v>51425.599999999999</v>
      </c>
      <c r="Q329" s="4">
        <f t="shared" si="583"/>
        <v>0</v>
      </c>
      <c r="R329" s="4">
        <f t="shared" si="583"/>
        <v>51425.599999999999</v>
      </c>
      <c r="S329" s="67"/>
    </row>
    <row r="330" spans="1:19" s="92" customFormat="1" ht="31.5" hidden="1" outlineLevel="7" x14ac:dyDescent="0.25">
      <c r="A330" s="11" t="s">
        <v>202</v>
      </c>
      <c r="B330" s="11" t="s">
        <v>92</v>
      </c>
      <c r="C330" s="59" t="s">
        <v>93</v>
      </c>
      <c r="D330" s="8">
        <v>70712.399999999994</v>
      </c>
      <c r="E330" s="8"/>
      <c r="F330" s="8">
        <f t="shared" ref="F330" si="584">SUM(D330:E330)</f>
        <v>70712.399999999994</v>
      </c>
      <c r="G330" s="8"/>
      <c r="H330" s="8">
        <f t="shared" ref="H330" si="585">SUM(F330:G330)</f>
        <v>70712.399999999994</v>
      </c>
      <c r="I330" s="8">
        <v>46889.9</v>
      </c>
      <c r="J330" s="8"/>
      <c r="K330" s="8">
        <f t="shared" ref="K330" si="586">SUM(I330:J330)</f>
        <v>46889.9</v>
      </c>
      <c r="L330" s="8"/>
      <c r="M330" s="8">
        <f t="shared" ref="M330" si="587">SUM(K330:L330)</f>
        <v>46889.9</v>
      </c>
      <c r="N330" s="8">
        <v>51425.599999999999</v>
      </c>
      <c r="O330" s="8"/>
      <c r="P330" s="8">
        <f t="shared" ref="P330" si="588">SUM(N330:O330)</f>
        <v>51425.599999999999</v>
      </c>
      <c r="Q330" s="8"/>
      <c r="R330" s="8">
        <f t="shared" ref="R330" si="589">SUM(P330:Q330)</f>
        <v>51425.599999999999</v>
      </c>
      <c r="S330" s="67"/>
    </row>
    <row r="331" spans="1:19" ht="31.5" outlineLevel="3" x14ac:dyDescent="0.25">
      <c r="A331" s="5" t="s">
        <v>225</v>
      </c>
      <c r="B331" s="5"/>
      <c r="C331" s="60" t="s">
        <v>226</v>
      </c>
      <c r="D331" s="4">
        <f>D332+D345</f>
        <v>311869.19527000003</v>
      </c>
      <c r="E331" s="4">
        <f t="shared" ref="E331:H331" si="590">E332+E345</f>
        <v>-9717.7000000000007</v>
      </c>
      <c r="F331" s="4">
        <f t="shared" si="590"/>
        <v>302151.49527000001</v>
      </c>
      <c r="G331" s="4">
        <f t="shared" si="590"/>
        <v>5885.4419600000001</v>
      </c>
      <c r="H331" s="4">
        <f t="shared" si="590"/>
        <v>308036.93722999998</v>
      </c>
      <c r="I331" s="4">
        <f>I332+I345</f>
        <v>240821.3</v>
      </c>
      <c r="J331" s="4">
        <f t="shared" ref="J331:M331" si="591">J332+J345</f>
        <v>-4777.5</v>
      </c>
      <c r="K331" s="4">
        <f t="shared" si="591"/>
        <v>236043.8</v>
      </c>
      <c r="L331" s="4">
        <f t="shared" si="591"/>
        <v>0</v>
      </c>
      <c r="M331" s="4">
        <f t="shared" si="591"/>
        <v>236043.8</v>
      </c>
      <c r="N331" s="4">
        <f>N332+N345</f>
        <v>50766.25</v>
      </c>
      <c r="O331" s="4">
        <f t="shared" ref="O331:R331" si="592">O332+O345</f>
        <v>0</v>
      </c>
      <c r="P331" s="4">
        <f t="shared" si="592"/>
        <v>50766.25</v>
      </c>
      <c r="Q331" s="4">
        <f t="shared" si="592"/>
        <v>0</v>
      </c>
      <c r="R331" s="4">
        <f t="shared" si="592"/>
        <v>50766.25</v>
      </c>
      <c r="S331" s="67"/>
    </row>
    <row r="332" spans="1:19" ht="24" customHeight="1" outlineLevel="4" x14ac:dyDescent="0.25">
      <c r="A332" s="5" t="s">
        <v>227</v>
      </c>
      <c r="B332" s="5"/>
      <c r="C332" s="60" t="s">
        <v>228</v>
      </c>
      <c r="D332" s="4">
        <f>D333+D336+D339+D341+D343</f>
        <v>231214.69527</v>
      </c>
      <c r="E332" s="4">
        <f t="shared" ref="E332:H332" si="593">E333+E336+E339+E341+E343</f>
        <v>0</v>
      </c>
      <c r="F332" s="4">
        <f t="shared" si="593"/>
        <v>231214.69527</v>
      </c>
      <c r="G332" s="4">
        <f t="shared" si="593"/>
        <v>5885.4419600000001</v>
      </c>
      <c r="H332" s="4">
        <f t="shared" si="593"/>
        <v>237100.13722999999</v>
      </c>
      <c r="I332" s="4">
        <f>I333+I336+I339+I341+I343</f>
        <v>31237.3</v>
      </c>
      <c r="J332" s="4">
        <f t="shared" ref="J332:M332" si="594">J333+J336+J339+J341+J343</f>
        <v>0</v>
      </c>
      <c r="K332" s="4">
        <f t="shared" si="594"/>
        <v>31237.3</v>
      </c>
      <c r="L332" s="4">
        <f t="shared" si="594"/>
        <v>0</v>
      </c>
      <c r="M332" s="4">
        <f t="shared" si="594"/>
        <v>31237.3</v>
      </c>
      <c r="N332" s="4">
        <f>N333+N336+N339+N341+N343</f>
        <v>50766.25</v>
      </c>
      <c r="O332" s="4">
        <f t="shared" ref="O332:R332" si="595">O333+O336+O339+O341+O343</f>
        <v>0</v>
      </c>
      <c r="P332" s="4">
        <f t="shared" si="595"/>
        <v>50766.25</v>
      </c>
      <c r="Q332" s="4">
        <f t="shared" si="595"/>
        <v>0</v>
      </c>
      <c r="R332" s="4">
        <f t="shared" si="595"/>
        <v>50766.25</v>
      </c>
      <c r="S332" s="67"/>
    </row>
    <row r="333" spans="1:19" ht="31.5" outlineLevel="5" x14ac:dyDescent="0.25">
      <c r="A333" s="5" t="s">
        <v>229</v>
      </c>
      <c r="B333" s="5"/>
      <c r="C333" s="60" t="s">
        <v>230</v>
      </c>
      <c r="D333" s="4">
        <f>D335</f>
        <v>2500</v>
      </c>
      <c r="E333" s="4">
        <f t="shared" ref="E333:F333" si="596">E335</f>
        <v>0</v>
      </c>
      <c r="F333" s="4">
        <f t="shared" si="596"/>
        <v>2500</v>
      </c>
      <c r="G333" s="4">
        <f>G335+G334</f>
        <v>1697.5958600000001</v>
      </c>
      <c r="H333" s="4">
        <f t="shared" ref="H333:R333" si="597">H335+H334</f>
        <v>4197.5958600000004</v>
      </c>
      <c r="I333" s="4">
        <f t="shared" si="597"/>
        <v>4300</v>
      </c>
      <c r="J333" s="4">
        <f t="shared" si="597"/>
        <v>0</v>
      </c>
      <c r="K333" s="4">
        <f t="shared" si="597"/>
        <v>4300</v>
      </c>
      <c r="L333" s="4">
        <f t="shared" si="597"/>
        <v>0</v>
      </c>
      <c r="M333" s="4">
        <f t="shared" si="597"/>
        <v>4300</v>
      </c>
      <c r="N333" s="4">
        <f t="shared" si="597"/>
        <v>4300</v>
      </c>
      <c r="O333" s="4">
        <f t="shared" si="597"/>
        <v>0</v>
      </c>
      <c r="P333" s="4">
        <f t="shared" si="597"/>
        <v>4300</v>
      </c>
      <c r="Q333" s="4">
        <f t="shared" si="597"/>
        <v>0</v>
      </c>
      <c r="R333" s="4">
        <f t="shared" si="597"/>
        <v>4300</v>
      </c>
      <c r="S333" s="67"/>
    </row>
    <row r="334" spans="1:19" ht="31.5" outlineLevel="5" x14ac:dyDescent="0.2">
      <c r="A334" s="11" t="s">
        <v>229</v>
      </c>
      <c r="B334" s="11" t="s">
        <v>92</v>
      </c>
      <c r="C334" s="16" t="s">
        <v>742</v>
      </c>
      <c r="D334" s="4"/>
      <c r="E334" s="4"/>
      <c r="F334" s="4"/>
      <c r="G334" s="8">
        <f>1113.94529+583.65057</f>
        <v>1697.5958600000001</v>
      </c>
      <c r="H334" s="8">
        <f t="shared" ref="H334:H335" si="598">SUM(F334:G334)</f>
        <v>1697.5958600000001</v>
      </c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67"/>
    </row>
    <row r="335" spans="1:19" ht="18" hidden="1" customHeight="1" outlineLevel="7" x14ac:dyDescent="0.25">
      <c r="A335" s="11" t="s">
        <v>229</v>
      </c>
      <c r="B335" s="11" t="s">
        <v>27</v>
      </c>
      <c r="C335" s="59" t="s">
        <v>28</v>
      </c>
      <c r="D335" s="8">
        <v>2500</v>
      </c>
      <c r="E335" s="8"/>
      <c r="F335" s="8">
        <f t="shared" ref="F335" si="599">SUM(D335:E335)</f>
        <v>2500</v>
      </c>
      <c r="G335" s="8"/>
      <c r="H335" s="8">
        <f t="shared" si="598"/>
        <v>2500</v>
      </c>
      <c r="I335" s="8">
        <v>4300</v>
      </c>
      <c r="J335" s="8"/>
      <c r="K335" s="8">
        <f t="shared" ref="K335" si="600">SUM(I335:J335)</f>
        <v>4300</v>
      </c>
      <c r="L335" s="8"/>
      <c r="M335" s="8">
        <f t="shared" ref="M335" si="601">SUM(K335:L335)</f>
        <v>4300</v>
      </c>
      <c r="N335" s="8">
        <v>4300</v>
      </c>
      <c r="O335" s="8"/>
      <c r="P335" s="8">
        <f t="shared" ref="P335" si="602">SUM(N335:O335)</f>
        <v>4300</v>
      </c>
      <c r="Q335" s="8"/>
      <c r="R335" s="8">
        <f t="shared" ref="R335" si="603">SUM(P335:Q335)</f>
        <v>4300</v>
      </c>
      <c r="S335" s="67"/>
    </row>
    <row r="336" spans="1:19" ht="15.75" outlineLevel="5" collapsed="1" x14ac:dyDescent="0.25">
      <c r="A336" s="5" t="s">
        <v>231</v>
      </c>
      <c r="B336" s="5"/>
      <c r="C336" s="60" t="s">
        <v>643</v>
      </c>
      <c r="D336" s="4">
        <f>D337+D338</f>
        <v>13930.8</v>
      </c>
      <c r="E336" s="4">
        <f t="shared" ref="E336:H336" si="604">E337+E338</f>
        <v>0</v>
      </c>
      <c r="F336" s="4">
        <f t="shared" si="604"/>
        <v>13930.8</v>
      </c>
      <c r="G336" s="4">
        <f t="shared" si="604"/>
        <v>3940.4096</v>
      </c>
      <c r="H336" s="4">
        <f t="shared" si="604"/>
        <v>17871.209600000002</v>
      </c>
      <c r="I336" s="4">
        <f>I337+I338</f>
        <v>13006</v>
      </c>
      <c r="J336" s="4">
        <f t="shared" ref="J336:M336" si="605">J337+J338</f>
        <v>0</v>
      </c>
      <c r="K336" s="4">
        <f t="shared" si="605"/>
        <v>13006</v>
      </c>
      <c r="L336" s="4">
        <f t="shared" si="605"/>
        <v>0</v>
      </c>
      <c r="M336" s="4">
        <f t="shared" si="605"/>
        <v>13006</v>
      </c>
      <c r="N336" s="4">
        <f>N337+N338</f>
        <v>12250</v>
      </c>
      <c r="O336" s="4">
        <f t="shared" ref="O336:R336" si="606">O337+O338</f>
        <v>0</v>
      </c>
      <c r="P336" s="4">
        <f t="shared" si="606"/>
        <v>12250</v>
      </c>
      <c r="Q336" s="4">
        <f t="shared" si="606"/>
        <v>0</v>
      </c>
      <c r="R336" s="4">
        <f t="shared" si="606"/>
        <v>12250</v>
      </c>
      <c r="S336" s="67"/>
    </row>
    <row r="337" spans="1:19" ht="31.5" outlineLevel="7" x14ac:dyDescent="0.25">
      <c r="A337" s="11" t="s">
        <v>231</v>
      </c>
      <c r="B337" s="11" t="s">
        <v>11</v>
      </c>
      <c r="C337" s="59" t="s">
        <v>12</v>
      </c>
      <c r="D337" s="8">
        <f>8906+200</f>
        <v>9106</v>
      </c>
      <c r="E337" s="8"/>
      <c r="F337" s="8">
        <f t="shared" ref="F337:F338" si="607">SUM(D337:E337)</f>
        <v>9106</v>
      </c>
      <c r="G337" s="8">
        <v>10.00778</v>
      </c>
      <c r="H337" s="8">
        <f t="shared" ref="H337:H338" si="608">SUM(F337:G337)</f>
        <v>9116.0077799999999</v>
      </c>
      <c r="I337" s="8">
        <f>8506+200</f>
        <v>8706</v>
      </c>
      <c r="J337" s="8"/>
      <c r="K337" s="8">
        <f t="shared" ref="K337:K338" si="609">SUM(I337:J337)</f>
        <v>8706</v>
      </c>
      <c r="L337" s="8"/>
      <c r="M337" s="8">
        <f t="shared" ref="M337:M338" si="610">SUM(K337:L337)</f>
        <v>8706</v>
      </c>
      <c r="N337" s="8">
        <f>7750+200</f>
        <v>7950</v>
      </c>
      <c r="O337" s="8"/>
      <c r="P337" s="8">
        <f t="shared" ref="P337:P338" si="611">SUM(N337:O337)</f>
        <v>7950</v>
      </c>
      <c r="Q337" s="8"/>
      <c r="R337" s="8">
        <f t="shared" ref="R337:R338" si="612">SUM(P337:Q337)</f>
        <v>7950</v>
      </c>
      <c r="S337" s="67"/>
    </row>
    <row r="338" spans="1:19" ht="31.5" outlineLevel="7" x14ac:dyDescent="0.25">
      <c r="A338" s="11" t="s">
        <v>231</v>
      </c>
      <c r="B338" s="11" t="s">
        <v>92</v>
      </c>
      <c r="C338" s="59" t="s">
        <v>93</v>
      </c>
      <c r="D338" s="8">
        <v>4824.8</v>
      </c>
      <c r="E338" s="8"/>
      <c r="F338" s="8">
        <f t="shared" si="607"/>
        <v>4824.8</v>
      </c>
      <c r="G338" s="8">
        <f>2238.058+1692.34382</f>
        <v>3930.40182</v>
      </c>
      <c r="H338" s="8">
        <f t="shared" si="608"/>
        <v>8755.2018200000002</v>
      </c>
      <c r="I338" s="8">
        <v>4300</v>
      </c>
      <c r="J338" s="8"/>
      <c r="K338" s="8">
        <f t="shared" si="609"/>
        <v>4300</v>
      </c>
      <c r="L338" s="8"/>
      <c r="M338" s="8">
        <f t="shared" si="610"/>
        <v>4300</v>
      </c>
      <c r="N338" s="8">
        <v>4300</v>
      </c>
      <c r="O338" s="8"/>
      <c r="P338" s="8">
        <f t="shared" si="611"/>
        <v>4300</v>
      </c>
      <c r="Q338" s="8"/>
      <c r="R338" s="8">
        <f t="shared" si="612"/>
        <v>4300</v>
      </c>
      <c r="S338" s="67"/>
    </row>
    <row r="339" spans="1:19" ht="31.5" hidden="1" outlineLevel="5" x14ac:dyDescent="0.25">
      <c r="A339" s="5" t="s">
        <v>232</v>
      </c>
      <c r="B339" s="5"/>
      <c r="C339" s="60" t="s">
        <v>658</v>
      </c>
      <c r="D339" s="4">
        <f>D340</f>
        <v>1093.3</v>
      </c>
      <c r="E339" s="4">
        <f t="shared" ref="E339:H339" si="613">E340</f>
        <v>0</v>
      </c>
      <c r="F339" s="4">
        <f t="shared" si="613"/>
        <v>1093.3</v>
      </c>
      <c r="G339" s="4">
        <f t="shared" si="613"/>
        <v>0</v>
      </c>
      <c r="H339" s="4">
        <f t="shared" si="613"/>
        <v>1093.3</v>
      </c>
      <c r="I339" s="4">
        <f>I340</f>
        <v>1093.3</v>
      </c>
      <c r="J339" s="4">
        <f t="shared" ref="J339:M339" si="614">J340</f>
        <v>0</v>
      </c>
      <c r="K339" s="4">
        <f t="shared" si="614"/>
        <v>1093.3</v>
      </c>
      <c r="L339" s="4">
        <f t="shared" si="614"/>
        <v>0</v>
      </c>
      <c r="M339" s="4">
        <f t="shared" si="614"/>
        <v>1093.3</v>
      </c>
      <c r="N339" s="4">
        <f>N340</f>
        <v>1093.3</v>
      </c>
      <c r="O339" s="4">
        <f t="shared" ref="O339:R339" si="615">O340</f>
        <v>0</v>
      </c>
      <c r="P339" s="4">
        <f t="shared" si="615"/>
        <v>1093.3</v>
      </c>
      <c r="Q339" s="4">
        <f t="shared" si="615"/>
        <v>0</v>
      </c>
      <c r="R339" s="4">
        <f t="shared" si="615"/>
        <v>1093.3</v>
      </c>
      <c r="S339" s="67"/>
    </row>
    <row r="340" spans="1:19" ht="31.5" hidden="1" outlineLevel="7" x14ac:dyDescent="0.25">
      <c r="A340" s="11" t="s">
        <v>232</v>
      </c>
      <c r="B340" s="11" t="s">
        <v>11</v>
      </c>
      <c r="C340" s="59" t="s">
        <v>12</v>
      </c>
      <c r="D340" s="8">
        <v>1093.3</v>
      </c>
      <c r="E340" s="8"/>
      <c r="F340" s="8">
        <f t="shared" ref="F340" si="616">SUM(D340:E340)</f>
        <v>1093.3</v>
      </c>
      <c r="G340" s="8"/>
      <c r="H340" s="8">
        <f t="shared" ref="H340" si="617">SUM(F340:G340)</f>
        <v>1093.3</v>
      </c>
      <c r="I340" s="8">
        <v>1093.3</v>
      </c>
      <c r="J340" s="8"/>
      <c r="K340" s="8">
        <f t="shared" ref="K340" si="618">SUM(I340:J340)</f>
        <v>1093.3</v>
      </c>
      <c r="L340" s="8"/>
      <c r="M340" s="8">
        <f t="shared" ref="M340" si="619">SUM(K340:L340)</f>
        <v>1093.3</v>
      </c>
      <c r="N340" s="8">
        <v>1093.3</v>
      </c>
      <c r="O340" s="8"/>
      <c r="P340" s="8">
        <f t="shared" ref="P340" si="620">SUM(N340:O340)</f>
        <v>1093.3</v>
      </c>
      <c r="Q340" s="8"/>
      <c r="R340" s="8">
        <f t="shared" ref="R340" si="621">SUM(P340:Q340)</f>
        <v>1093.3</v>
      </c>
      <c r="S340" s="67"/>
    </row>
    <row r="341" spans="1:19" ht="33" customHeight="1" outlineLevel="5" collapsed="1" x14ac:dyDescent="0.25">
      <c r="A341" s="5" t="s">
        <v>233</v>
      </c>
      <c r="B341" s="5"/>
      <c r="C341" s="60" t="s">
        <v>548</v>
      </c>
      <c r="D341" s="4">
        <f>D342</f>
        <v>81989.695269999997</v>
      </c>
      <c r="E341" s="4">
        <f t="shared" ref="E341:H341" si="622">E342</f>
        <v>0</v>
      </c>
      <c r="F341" s="4">
        <f t="shared" si="622"/>
        <v>81989.695269999997</v>
      </c>
      <c r="G341" s="4">
        <f t="shared" si="622"/>
        <v>247.4365</v>
      </c>
      <c r="H341" s="4">
        <f t="shared" si="622"/>
        <v>82237.131769999993</v>
      </c>
      <c r="I341" s="4">
        <f>I342</f>
        <v>12838</v>
      </c>
      <c r="J341" s="4">
        <f t="shared" ref="J341:M341" si="623">J342</f>
        <v>0</v>
      </c>
      <c r="K341" s="4">
        <f t="shared" si="623"/>
        <v>12838</v>
      </c>
      <c r="L341" s="4">
        <f t="shared" si="623"/>
        <v>0</v>
      </c>
      <c r="M341" s="4">
        <f t="shared" si="623"/>
        <v>12838</v>
      </c>
      <c r="N341" s="4">
        <f>N342</f>
        <v>33122.949999999997</v>
      </c>
      <c r="O341" s="4">
        <f t="shared" ref="O341:R341" si="624">O342</f>
        <v>0</v>
      </c>
      <c r="P341" s="4">
        <f t="shared" si="624"/>
        <v>33122.949999999997</v>
      </c>
      <c r="Q341" s="4">
        <f t="shared" si="624"/>
        <v>0</v>
      </c>
      <c r="R341" s="4">
        <f t="shared" si="624"/>
        <v>33122.949999999997</v>
      </c>
      <c r="S341" s="67"/>
    </row>
    <row r="342" spans="1:19" ht="31.5" outlineLevel="7" x14ac:dyDescent="0.25">
      <c r="A342" s="11" t="s">
        <v>233</v>
      </c>
      <c r="B342" s="11" t="s">
        <v>143</v>
      </c>
      <c r="C342" s="59" t="s">
        <v>144</v>
      </c>
      <c r="D342" s="47">
        <v>81989.695269999997</v>
      </c>
      <c r="E342" s="8"/>
      <c r="F342" s="8">
        <f t="shared" ref="F342" si="625">SUM(D342:E342)</f>
        <v>81989.695269999997</v>
      </c>
      <c r="G342" s="8">
        <v>247.4365</v>
      </c>
      <c r="H342" s="8">
        <f t="shared" ref="H342" si="626">SUM(F342:G342)</f>
        <v>82237.131769999993</v>
      </c>
      <c r="I342" s="47">
        <v>12838</v>
      </c>
      <c r="J342" s="8"/>
      <c r="K342" s="8">
        <f t="shared" ref="K342" si="627">SUM(I342:J342)</f>
        <v>12838</v>
      </c>
      <c r="L342" s="8"/>
      <c r="M342" s="8">
        <f t="shared" ref="M342" si="628">SUM(K342:L342)</f>
        <v>12838</v>
      </c>
      <c r="N342" s="47">
        <v>33122.949999999997</v>
      </c>
      <c r="O342" s="8"/>
      <c r="P342" s="8">
        <f t="shared" ref="P342" si="629">SUM(N342:O342)</f>
        <v>33122.949999999997</v>
      </c>
      <c r="Q342" s="8"/>
      <c r="R342" s="8">
        <f t="shared" ref="R342" si="630">SUM(P342:Q342)</f>
        <v>33122.949999999997</v>
      </c>
      <c r="S342" s="67"/>
    </row>
    <row r="343" spans="1:19" s="92" customFormat="1" ht="47.25" hidden="1" outlineLevel="5" x14ac:dyDescent="0.25">
      <c r="A343" s="5" t="s">
        <v>233</v>
      </c>
      <c r="B343" s="5"/>
      <c r="C343" s="60" t="s">
        <v>585</v>
      </c>
      <c r="D343" s="4">
        <f>D344</f>
        <v>131700.9</v>
      </c>
      <c r="E343" s="4">
        <f t="shared" ref="E343:H343" si="631">E344</f>
        <v>0</v>
      </c>
      <c r="F343" s="4">
        <f t="shared" si="631"/>
        <v>131700.9</v>
      </c>
      <c r="G343" s="4">
        <f t="shared" si="631"/>
        <v>0</v>
      </c>
      <c r="H343" s="4">
        <f t="shared" si="631"/>
        <v>131700.9</v>
      </c>
      <c r="I343" s="4">
        <f>I344</f>
        <v>0</v>
      </c>
      <c r="J343" s="4">
        <f t="shared" ref="J343" si="632">J344</f>
        <v>0</v>
      </c>
      <c r="K343" s="4"/>
      <c r="L343" s="4">
        <f t="shared" ref="L343:M343" si="633">L344</f>
        <v>0</v>
      </c>
      <c r="M343" s="4">
        <f t="shared" si="633"/>
        <v>0</v>
      </c>
      <c r="N343" s="4">
        <f>N344</f>
        <v>0</v>
      </c>
      <c r="O343" s="4">
        <f t="shared" ref="O343" si="634">O344</f>
        <v>0</v>
      </c>
      <c r="P343" s="4"/>
      <c r="Q343" s="4">
        <f t="shared" ref="Q343:R343" si="635">Q344</f>
        <v>0</v>
      </c>
      <c r="R343" s="4">
        <f t="shared" si="635"/>
        <v>0</v>
      </c>
      <c r="S343" s="67"/>
    </row>
    <row r="344" spans="1:19" s="92" customFormat="1" ht="31.5" hidden="1" outlineLevel="7" x14ac:dyDescent="0.25">
      <c r="A344" s="11" t="s">
        <v>233</v>
      </c>
      <c r="B344" s="11" t="s">
        <v>143</v>
      </c>
      <c r="C344" s="59" t="s">
        <v>144</v>
      </c>
      <c r="D344" s="8">
        <v>131700.9</v>
      </c>
      <c r="E344" s="8"/>
      <c r="F344" s="8">
        <f t="shared" ref="F344" si="636">SUM(D344:E344)</f>
        <v>131700.9</v>
      </c>
      <c r="G344" s="8"/>
      <c r="H344" s="8">
        <f t="shared" ref="H344" si="637">SUM(F344:G344)</f>
        <v>131700.9</v>
      </c>
      <c r="I344" s="8"/>
      <c r="J344" s="8"/>
      <c r="K344" s="8"/>
      <c r="L344" s="8"/>
      <c r="M344" s="8">
        <f t="shared" ref="M344" si="638">SUM(K344:L344)</f>
        <v>0</v>
      </c>
      <c r="N344" s="8"/>
      <c r="O344" s="8"/>
      <c r="P344" s="8"/>
      <c r="Q344" s="8"/>
      <c r="R344" s="8">
        <f t="shared" ref="R344" si="639">SUM(P344:Q344)</f>
        <v>0</v>
      </c>
      <c r="S344" s="67"/>
    </row>
    <row r="345" spans="1:19" ht="47.25" hidden="1" outlineLevel="4" x14ac:dyDescent="0.25">
      <c r="A345" s="5" t="s">
        <v>234</v>
      </c>
      <c r="B345" s="5"/>
      <c r="C345" s="60" t="s">
        <v>235</v>
      </c>
      <c r="D345" s="4">
        <f>D346+D348</f>
        <v>80654.5</v>
      </c>
      <c r="E345" s="4">
        <f t="shared" ref="E345:H345" si="640">E346+E348</f>
        <v>-9717.7000000000007</v>
      </c>
      <c r="F345" s="4">
        <f t="shared" si="640"/>
        <v>70936.800000000003</v>
      </c>
      <c r="G345" s="4">
        <f t="shared" si="640"/>
        <v>0</v>
      </c>
      <c r="H345" s="4">
        <f t="shared" si="640"/>
        <v>70936.800000000003</v>
      </c>
      <c r="I345" s="4">
        <f>I346+I348</f>
        <v>209584</v>
      </c>
      <c r="J345" s="4">
        <f t="shared" ref="J345:M345" si="641">J346+J348</f>
        <v>-4777.5</v>
      </c>
      <c r="K345" s="4">
        <f t="shared" si="641"/>
        <v>204806.5</v>
      </c>
      <c r="L345" s="4">
        <f t="shared" si="641"/>
        <v>0</v>
      </c>
      <c r="M345" s="4">
        <f t="shared" si="641"/>
        <v>204806.5</v>
      </c>
      <c r="N345" s="4">
        <f>N346+N348</f>
        <v>0</v>
      </c>
      <c r="O345" s="4">
        <f t="shared" ref="O345" si="642">O346+O348</f>
        <v>0</v>
      </c>
      <c r="P345" s="4"/>
      <c r="Q345" s="4">
        <f t="shared" ref="Q345:R345" si="643">Q346+Q348</f>
        <v>0</v>
      </c>
      <c r="R345" s="4">
        <f t="shared" si="643"/>
        <v>0</v>
      </c>
      <c r="S345" s="67"/>
    </row>
    <row r="346" spans="1:19" s="92" customFormat="1" ht="31.5" hidden="1" outlineLevel="5" x14ac:dyDescent="0.2">
      <c r="A346" s="5" t="s">
        <v>236</v>
      </c>
      <c r="B346" s="5"/>
      <c r="C346" s="21" t="s">
        <v>237</v>
      </c>
      <c r="D346" s="4">
        <f t="shared" ref="D346:R346" si="644">D347</f>
        <v>76621.8</v>
      </c>
      <c r="E346" s="4">
        <f t="shared" si="644"/>
        <v>-9717.7000000000007</v>
      </c>
      <c r="F346" s="4">
        <f t="shared" si="644"/>
        <v>66904.100000000006</v>
      </c>
      <c r="G346" s="4">
        <f t="shared" si="644"/>
        <v>0</v>
      </c>
      <c r="H346" s="4">
        <f t="shared" si="644"/>
        <v>66904.100000000006</v>
      </c>
      <c r="I346" s="4">
        <f t="shared" si="644"/>
        <v>199104.8</v>
      </c>
      <c r="J346" s="4">
        <f t="shared" si="644"/>
        <v>-4777.5</v>
      </c>
      <c r="K346" s="4">
        <f t="shared" si="644"/>
        <v>194327.3</v>
      </c>
      <c r="L346" s="4">
        <f t="shared" si="644"/>
        <v>0</v>
      </c>
      <c r="M346" s="4">
        <f t="shared" si="644"/>
        <v>194327.3</v>
      </c>
      <c r="N346" s="4">
        <f t="shared" si="644"/>
        <v>0</v>
      </c>
      <c r="O346" s="4">
        <f t="shared" si="644"/>
        <v>0</v>
      </c>
      <c r="P346" s="4"/>
      <c r="Q346" s="4">
        <f t="shared" si="644"/>
        <v>0</v>
      </c>
      <c r="R346" s="4">
        <f t="shared" si="644"/>
        <v>0</v>
      </c>
      <c r="S346" s="67"/>
    </row>
    <row r="347" spans="1:19" s="92" customFormat="1" ht="31.5" hidden="1" outlineLevel="7" x14ac:dyDescent="0.2">
      <c r="A347" s="11" t="s">
        <v>236</v>
      </c>
      <c r="B347" s="11" t="s">
        <v>143</v>
      </c>
      <c r="C347" s="16" t="s">
        <v>144</v>
      </c>
      <c r="D347" s="8">
        <v>76621.8</v>
      </c>
      <c r="E347" s="8">
        <v>-9717.7000000000007</v>
      </c>
      <c r="F347" s="8">
        <f>SUM(D347:E347)</f>
        <v>66904.100000000006</v>
      </c>
      <c r="G347" s="8"/>
      <c r="H347" s="8">
        <f>SUM(F347:G347)</f>
        <v>66904.100000000006</v>
      </c>
      <c r="I347" s="8">
        <v>199104.8</v>
      </c>
      <c r="J347" s="8">
        <v>-4777.5</v>
      </c>
      <c r="K347" s="8">
        <f>SUM(I347:J347)</f>
        <v>194327.3</v>
      </c>
      <c r="L347" s="8"/>
      <c r="M347" s="8">
        <f>SUM(K347:L347)</f>
        <v>194327.3</v>
      </c>
      <c r="N347" s="8"/>
      <c r="O347" s="8"/>
      <c r="P347" s="8"/>
      <c r="Q347" s="8"/>
      <c r="R347" s="8">
        <f>SUM(P347:Q347)</f>
        <v>0</v>
      </c>
      <c r="S347" s="67"/>
    </row>
    <row r="348" spans="1:19" s="92" customFormat="1" ht="31.5" hidden="1" outlineLevel="5" x14ac:dyDescent="0.2">
      <c r="A348" s="5" t="s">
        <v>238</v>
      </c>
      <c r="B348" s="5"/>
      <c r="C348" s="21" t="s">
        <v>239</v>
      </c>
      <c r="D348" s="4">
        <f t="shared" ref="D348:R348" si="645">D349</f>
        <v>4032.7</v>
      </c>
      <c r="E348" s="4">
        <f t="shared" si="645"/>
        <v>0</v>
      </c>
      <c r="F348" s="4">
        <f t="shared" si="645"/>
        <v>4032.7</v>
      </c>
      <c r="G348" s="4">
        <f t="shared" si="645"/>
        <v>0</v>
      </c>
      <c r="H348" s="4">
        <f t="shared" si="645"/>
        <v>4032.7</v>
      </c>
      <c r="I348" s="4">
        <f t="shared" si="645"/>
        <v>10479.200000000001</v>
      </c>
      <c r="J348" s="4">
        <f t="shared" si="645"/>
        <v>0</v>
      </c>
      <c r="K348" s="4">
        <f t="shared" si="645"/>
        <v>10479.200000000001</v>
      </c>
      <c r="L348" s="4">
        <f t="shared" si="645"/>
        <v>0</v>
      </c>
      <c r="M348" s="4">
        <f t="shared" si="645"/>
        <v>10479.200000000001</v>
      </c>
      <c r="N348" s="4">
        <f t="shared" si="645"/>
        <v>0</v>
      </c>
      <c r="O348" s="4">
        <f t="shared" si="645"/>
        <v>0</v>
      </c>
      <c r="P348" s="4"/>
      <c r="Q348" s="4">
        <f t="shared" si="645"/>
        <v>0</v>
      </c>
      <c r="R348" s="4">
        <f t="shared" si="645"/>
        <v>0</v>
      </c>
      <c r="S348" s="67"/>
    </row>
    <row r="349" spans="1:19" s="92" customFormat="1" ht="31.5" hidden="1" outlineLevel="7" x14ac:dyDescent="0.2">
      <c r="A349" s="11" t="s">
        <v>238</v>
      </c>
      <c r="B349" s="11" t="s">
        <v>143</v>
      </c>
      <c r="C349" s="16" t="s">
        <v>144</v>
      </c>
      <c r="D349" s="8">
        <v>4032.7</v>
      </c>
      <c r="E349" s="8"/>
      <c r="F349" s="8">
        <f t="shared" ref="F349" si="646">SUM(D349:E349)</f>
        <v>4032.7</v>
      </c>
      <c r="G349" s="8"/>
      <c r="H349" s="8">
        <f t="shared" ref="H349" si="647">SUM(F349:G349)</f>
        <v>4032.7</v>
      </c>
      <c r="I349" s="8">
        <v>10479.200000000001</v>
      </c>
      <c r="J349" s="8"/>
      <c r="K349" s="8">
        <f t="shared" ref="K349" si="648">SUM(I349:J349)</f>
        <v>10479.200000000001</v>
      </c>
      <c r="L349" s="8"/>
      <c r="M349" s="8">
        <f t="shared" ref="M349" si="649">SUM(K349:L349)</f>
        <v>10479.200000000001</v>
      </c>
      <c r="N349" s="8"/>
      <c r="O349" s="8"/>
      <c r="P349" s="8"/>
      <c r="Q349" s="8"/>
      <c r="R349" s="8">
        <f t="shared" ref="R349" si="650">SUM(P349:Q349)</f>
        <v>0</v>
      </c>
      <c r="S349" s="67"/>
    </row>
    <row r="350" spans="1:19" ht="47.25" hidden="1" outlineLevel="3" x14ac:dyDescent="0.25">
      <c r="A350" s="5" t="s">
        <v>356</v>
      </c>
      <c r="B350" s="5"/>
      <c r="C350" s="60" t="s">
        <v>357</v>
      </c>
      <c r="D350" s="4">
        <f t="shared" ref="D350:R352" si="651">D351</f>
        <v>777</v>
      </c>
      <c r="E350" s="4">
        <f t="shared" si="651"/>
        <v>0</v>
      </c>
      <c r="F350" s="4">
        <f t="shared" si="651"/>
        <v>777</v>
      </c>
      <c r="G350" s="4">
        <f t="shared" si="651"/>
        <v>0</v>
      </c>
      <c r="H350" s="4">
        <f t="shared" si="651"/>
        <v>777</v>
      </c>
      <c r="I350" s="4">
        <f t="shared" si="651"/>
        <v>670</v>
      </c>
      <c r="J350" s="4">
        <f t="shared" si="651"/>
        <v>0</v>
      </c>
      <c r="K350" s="4">
        <f t="shared" si="651"/>
        <v>670</v>
      </c>
      <c r="L350" s="4">
        <f t="shared" si="651"/>
        <v>0</v>
      </c>
      <c r="M350" s="4">
        <f t="shared" si="651"/>
        <v>670</v>
      </c>
      <c r="N350" s="4">
        <f t="shared" si="651"/>
        <v>670</v>
      </c>
      <c r="O350" s="4">
        <f t="shared" si="651"/>
        <v>0</v>
      </c>
      <c r="P350" s="4">
        <f t="shared" si="651"/>
        <v>670</v>
      </c>
      <c r="Q350" s="4">
        <f t="shared" si="651"/>
        <v>0</v>
      </c>
      <c r="R350" s="4">
        <f t="shared" si="651"/>
        <v>670</v>
      </c>
      <c r="S350" s="67"/>
    </row>
    <row r="351" spans="1:19" ht="33.75" hidden="1" customHeight="1" outlineLevel="4" x14ac:dyDescent="0.25">
      <c r="A351" s="5" t="s">
        <v>358</v>
      </c>
      <c r="B351" s="5"/>
      <c r="C351" s="60" t="s">
        <v>359</v>
      </c>
      <c r="D351" s="4">
        <f t="shared" si="651"/>
        <v>777</v>
      </c>
      <c r="E351" s="4">
        <f t="shared" si="651"/>
        <v>0</v>
      </c>
      <c r="F351" s="4">
        <f t="shared" si="651"/>
        <v>777</v>
      </c>
      <c r="G351" s="4">
        <f t="shared" si="651"/>
        <v>0</v>
      </c>
      <c r="H351" s="4">
        <f t="shared" si="651"/>
        <v>777</v>
      </c>
      <c r="I351" s="4">
        <f t="shared" si="651"/>
        <v>670</v>
      </c>
      <c r="J351" s="4">
        <f t="shared" si="651"/>
        <v>0</v>
      </c>
      <c r="K351" s="4">
        <f t="shared" si="651"/>
        <v>670</v>
      </c>
      <c r="L351" s="4">
        <f t="shared" si="651"/>
        <v>0</v>
      </c>
      <c r="M351" s="4">
        <f t="shared" si="651"/>
        <v>670</v>
      </c>
      <c r="N351" s="4">
        <f t="shared" si="651"/>
        <v>670</v>
      </c>
      <c r="O351" s="4">
        <f t="shared" si="651"/>
        <v>0</v>
      </c>
      <c r="P351" s="4">
        <f t="shared" si="651"/>
        <v>670</v>
      </c>
      <c r="Q351" s="4">
        <f t="shared" si="651"/>
        <v>0</v>
      </c>
      <c r="R351" s="4">
        <f t="shared" si="651"/>
        <v>670</v>
      </c>
      <c r="S351" s="67"/>
    </row>
    <row r="352" spans="1:19" ht="31.5" hidden="1" outlineLevel="5" x14ac:dyDescent="0.25">
      <c r="A352" s="5" t="s">
        <v>360</v>
      </c>
      <c r="B352" s="5"/>
      <c r="C352" s="60" t="s">
        <v>361</v>
      </c>
      <c r="D352" s="4">
        <f t="shared" si="651"/>
        <v>777</v>
      </c>
      <c r="E352" s="4">
        <f t="shared" si="651"/>
        <v>0</v>
      </c>
      <c r="F352" s="4">
        <f t="shared" si="651"/>
        <v>777</v>
      </c>
      <c r="G352" s="4">
        <f t="shared" si="651"/>
        <v>0</v>
      </c>
      <c r="H352" s="4">
        <f t="shared" si="651"/>
        <v>777</v>
      </c>
      <c r="I352" s="4">
        <f t="shared" si="651"/>
        <v>670</v>
      </c>
      <c r="J352" s="4">
        <f t="shared" si="651"/>
        <v>0</v>
      </c>
      <c r="K352" s="4">
        <f t="shared" si="651"/>
        <v>670</v>
      </c>
      <c r="L352" s="4">
        <f t="shared" si="651"/>
        <v>0</v>
      </c>
      <c r="M352" s="4">
        <f t="shared" si="651"/>
        <v>670</v>
      </c>
      <c r="N352" s="4">
        <f t="shared" si="651"/>
        <v>670</v>
      </c>
      <c r="O352" s="4">
        <f t="shared" si="651"/>
        <v>0</v>
      </c>
      <c r="P352" s="4">
        <f t="shared" si="651"/>
        <v>670</v>
      </c>
      <c r="Q352" s="4">
        <f t="shared" si="651"/>
        <v>0</v>
      </c>
      <c r="R352" s="4">
        <f t="shared" si="651"/>
        <v>670</v>
      </c>
      <c r="S352" s="67"/>
    </row>
    <row r="353" spans="1:19" ht="31.5" hidden="1" outlineLevel="7" x14ac:dyDescent="0.25">
      <c r="A353" s="11" t="s">
        <v>360</v>
      </c>
      <c r="B353" s="11" t="s">
        <v>11</v>
      </c>
      <c r="C353" s="59" t="s">
        <v>12</v>
      </c>
      <c r="D353" s="8">
        <v>777</v>
      </c>
      <c r="E353" s="8"/>
      <c r="F353" s="8">
        <f t="shared" ref="F353" si="652">SUM(D353:E353)</f>
        <v>777</v>
      </c>
      <c r="G353" s="8"/>
      <c r="H353" s="8">
        <f t="shared" ref="H353" si="653">SUM(F353:G353)</f>
        <v>777</v>
      </c>
      <c r="I353" s="8">
        <v>670</v>
      </c>
      <c r="J353" s="8"/>
      <c r="K353" s="8">
        <f t="shared" ref="K353" si="654">SUM(I353:J353)</f>
        <v>670</v>
      </c>
      <c r="L353" s="8"/>
      <c r="M353" s="8">
        <f t="shared" ref="M353" si="655">SUM(K353:L353)</f>
        <v>670</v>
      </c>
      <c r="N353" s="8">
        <v>670</v>
      </c>
      <c r="O353" s="8"/>
      <c r="P353" s="8">
        <f t="shared" ref="P353" si="656">SUM(N353:O353)</f>
        <v>670</v>
      </c>
      <c r="Q353" s="8"/>
      <c r="R353" s="8">
        <f t="shared" ref="R353" si="657">SUM(P353:Q353)</f>
        <v>670</v>
      </c>
      <c r="S353" s="67"/>
    </row>
    <row r="354" spans="1:19" ht="47.25" outlineLevel="7" x14ac:dyDescent="0.25">
      <c r="A354" s="5" t="s">
        <v>188</v>
      </c>
      <c r="B354" s="5"/>
      <c r="C354" s="60" t="s">
        <v>189</v>
      </c>
      <c r="D354" s="4">
        <f>D355+D362</f>
        <v>139469.5</v>
      </c>
      <c r="E354" s="4">
        <f t="shared" ref="E354:R354" si="658">E355+E362</f>
        <v>0</v>
      </c>
      <c r="F354" s="4">
        <f t="shared" si="658"/>
        <v>139469.5</v>
      </c>
      <c r="G354" s="4">
        <f t="shared" si="658"/>
        <v>2479.4414799999995</v>
      </c>
      <c r="H354" s="4">
        <f t="shared" si="658"/>
        <v>141948.94148000001</v>
      </c>
      <c r="I354" s="4">
        <f t="shared" si="658"/>
        <v>127853.20000000001</v>
      </c>
      <c r="J354" s="4">
        <f t="shared" si="658"/>
        <v>0</v>
      </c>
      <c r="K354" s="4">
        <f t="shared" si="658"/>
        <v>127853.20000000001</v>
      </c>
      <c r="L354" s="4">
        <f t="shared" si="658"/>
        <v>-4475.8</v>
      </c>
      <c r="M354" s="4">
        <f t="shared" si="658"/>
        <v>123377.40000000001</v>
      </c>
      <c r="N354" s="4">
        <f t="shared" si="658"/>
        <v>110492.6</v>
      </c>
      <c r="O354" s="4">
        <f t="shared" si="658"/>
        <v>0</v>
      </c>
      <c r="P354" s="4">
        <f t="shared" si="658"/>
        <v>110492.6</v>
      </c>
      <c r="Q354" s="4">
        <f t="shared" si="658"/>
        <v>12316.6</v>
      </c>
      <c r="R354" s="4">
        <f t="shared" si="658"/>
        <v>122809.20000000001</v>
      </c>
      <c r="S354" s="67"/>
    </row>
    <row r="355" spans="1:19" ht="31.5" outlineLevel="4" x14ac:dyDescent="0.25">
      <c r="A355" s="5" t="s">
        <v>274</v>
      </c>
      <c r="B355" s="5"/>
      <c r="C355" s="60" t="s">
        <v>57</v>
      </c>
      <c r="D355" s="4">
        <f>D356+D360</f>
        <v>118715.6</v>
      </c>
      <c r="E355" s="4">
        <f t="shared" ref="E355:R355" si="659">E356+E360</f>
        <v>0</v>
      </c>
      <c r="F355" s="4">
        <f t="shared" si="659"/>
        <v>118715.6</v>
      </c>
      <c r="G355" s="4">
        <f t="shared" si="659"/>
        <v>7000</v>
      </c>
      <c r="H355" s="4">
        <f t="shared" si="659"/>
        <v>125715.6</v>
      </c>
      <c r="I355" s="4">
        <f t="shared" si="659"/>
        <v>107195.8</v>
      </c>
      <c r="J355" s="4">
        <f t="shared" si="659"/>
        <v>0</v>
      </c>
      <c r="K355" s="4">
        <f t="shared" si="659"/>
        <v>107195.8</v>
      </c>
      <c r="L355" s="4">
        <f t="shared" si="659"/>
        <v>0</v>
      </c>
      <c r="M355" s="4">
        <f t="shared" si="659"/>
        <v>107195.8</v>
      </c>
      <c r="N355" s="4">
        <f t="shared" si="659"/>
        <v>106627.6</v>
      </c>
      <c r="O355" s="4">
        <f t="shared" si="659"/>
        <v>0</v>
      </c>
      <c r="P355" s="4">
        <f t="shared" si="659"/>
        <v>106627.6</v>
      </c>
      <c r="Q355" s="4">
        <f t="shared" si="659"/>
        <v>0</v>
      </c>
      <c r="R355" s="4">
        <f t="shared" si="659"/>
        <v>106627.6</v>
      </c>
      <c r="S355" s="67"/>
    </row>
    <row r="356" spans="1:19" ht="15.75" outlineLevel="5" x14ac:dyDescent="0.25">
      <c r="A356" s="5" t="s">
        <v>355</v>
      </c>
      <c r="B356" s="5"/>
      <c r="C356" s="60" t="s">
        <v>59</v>
      </c>
      <c r="D356" s="4">
        <f>D357+D358+D359</f>
        <v>11896.1</v>
      </c>
      <c r="E356" s="4">
        <f t="shared" ref="E356:H356" si="660">E357+E358+E359</f>
        <v>0</v>
      </c>
      <c r="F356" s="4">
        <f t="shared" si="660"/>
        <v>11896.1</v>
      </c>
      <c r="G356" s="4">
        <f t="shared" si="660"/>
        <v>0</v>
      </c>
      <c r="H356" s="4">
        <f t="shared" si="660"/>
        <v>11896.100000000002</v>
      </c>
      <c r="I356" s="4">
        <f>I357+I358+I359</f>
        <v>11135.8</v>
      </c>
      <c r="J356" s="4">
        <f t="shared" ref="J356:M356" si="661">J357+J358+J359</f>
        <v>0</v>
      </c>
      <c r="K356" s="4">
        <f t="shared" si="661"/>
        <v>11135.8</v>
      </c>
      <c r="L356" s="4">
        <f t="shared" si="661"/>
        <v>0</v>
      </c>
      <c r="M356" s="4">
        <f t="shared" si="661"/>
        <v>11135.8</v>
      </c>
      <c r="N356" s="4">
        <f>N357+N358+N359</f>
        <v>10567.599999999999</v>
      </c>
      <c r="O356" s="4">
        <f t="shared" ref="O356:R356" si="662">O357+O358+O359</f>
        <v>0</v>
      </c>
      <c r="P356" s="4">
        <f t="shared" si="662"/>
        <v>10567.599999999999</v>
      </c>
      <c r="Q356" s="4">
        <f t="shared" si="662"/>
        <v>0</v>
      </c>
      <c r="R356" s="4">
        <f t="shared" si="662"/>
        <v>10567.599999999999</v>
      </c>
      <c r="S356" s="67"/>
    </row>
    <row r="357" spans="1:19" ht="63" outlineLevel="7" x14ac:dyDescent="0.25">
      <c r="A357" s="11" t="s">
        <v>355</v>
      </c>
      <c r="B357" s="11" t="s">
        <v>8</v>
      </c>
      <c r="C357" s="59" t="s">
        <v>9</v>
      </c>
      <c r="D357" s="8">
        <v>11334.1</v>
      </c>
      <c r="E357" s="8"/>
      <c r="F357" s="8">
        <f t="shared" ref="F357:F359" si="663">SUM(D357:E357)</f>
        <v>11334.1</v>
      </c>
      <c r="G357" s="8">
        <v>-1.425</v>
      </c>
      <c r="H357" s="8">
        <f t="shared" ref="H357:H359" si="664">SUM(F357:G357)</f>
        <v>11332.675000000001</v>
      </c>
      <c r="I357" s="8">
        <v>10633</v>
      </c>
      <c r="J357" s="8"/>
      <c r="K357" s="8">
        <f t="shared" ref="K357:K358" si="665">SUM(I357:J357)</f>
        <v>10633</v>
      </c>
      <c r="L357" s="8"/>
      <c r="M357" s="8">
        <f t="shared" ref="M357:M359" si="666">SUM(K357:L357)</f>
        <v>10633</v>
      </c>
      <c r="N357" s="8">
        <v>10064.799999999999</v>
      </c>
      <c r="O357" s="8"/>
      <c r="P357" s="8">
        <f t="shared" ref="P357:P358" si="667">SUM(N357:O357)</f>
        <v>10064.799999999999</v>
      </c>
      <c r="Q357" s="8"/>
      <c r="R357" s="8">
        <f t="shared" ref="R357:R359" si="668">SUM(P357:Q357)</f>
        <v>10064.799999999999</v>
      </c>
      <c r="S357" s="67"/>
    </row>
    <row r="358" spans="1:19" ht="31.5" outlineLevel="7" x14ac:dyDescent="0.25">
      <c r="A358" s="11" t="s">
        <v>355</v>
      </c>
      <c r="B358" s="11" t="s">
        <v>11</v>
      </c>
      <c r="C358" s="59" t="s">
        <v>12</v>
      </c>
      <c r="D358" s="8">
        <v>559.79999999999995</v>
      </c>
      <c r="E358" s="8"/>
      <c r="F358" s="8">
        <f t="shared" si="663"/>
        <v>559.79999999999995</v>
      </c>
      <c r="G358" s="8">
        <v>1.425</v>
      </c>
      <c r="H358" s="8">
        <f t="shared" si="664"/>
        <v>561.22499999999991</v>
      </c>
      <c r="I358" s="8">
        <v>502.8</v>
      </c>
      <c r="J358" s="8"/>
      <c r="K358" s="8">
        <f t="shared" si="665"/>
        <v>502.8</v>
      </c>
      <c r="L358" s="8"/>
      <c r="M358" s="8">
        <f t="shared" si="666"/>
        <v>502.8</v>
      </c>
      <c r="N358" s="8">
        <v>502.8</v>
      </c>
      <c r="O358" s="8"/>
      <c r="P358" s="8">
        <f t="shared" si="667"/>
        <v>502.8</v>
      </c>
      <c r="Q358" s="8"/>
      <c r="R358" s="8">
        <f t="shared" si="668"/>
        <v>502.8</v>
      </c>
      <c r="S358" s="67"/>
    </row>
    <row r="359" spans="1:19" ht="15.75" hidden="1" outlineLevel="7" x14ac:dyDescent="0.25">
      <c r="A359" s="11" t="s">
        <v>355</v>
      </c>
      <c r="B359" s="11" t="s">
        <v>27</v>
      </c>
      <c r="C359" s="59" t="s">
        <v>28</v>
      </c>
      <c r="D359" s="8">
        <v>2.2000000000000002</v>
      </c>
      <c r="E359" s="8"/>
      <c r="F359" s="8">
        <f t="shared" si="663"/>
        <v>2.2000000000000002</v>
      </c>
      <c r="G359" s="8"/>
      <c r="H359" s="8">
        <f t="shared" si="664"/>
        <v>2.2000000000000002</v>
      </c>
      <c r="I359" s="8"/>
      <c r="J359" s="8"/>
      <c r="K359" s="8"/>
      <c r="L359" s="8"/>
      <c r="M359" s="8">
        <f t="shared" si="666"/>
        <v>0</v>
      </c>
      <c r="N359" s="8"/>
      <c r="O359" s="8"/>
      <c r="P359" s="8"/>
      <c r="Q359" s="8"/>
      <c r="R359" s="8">
        <f t="shared" si="668"/>
        <v>0</v>
      </c>
      <c r="S359" s="67"/>
    </row>
    <row r="360" spans="1:19" ht="31.5" outlineLevel="5" x14ac:dyDescent="0.25">
      <c r="A360" s="5" t="s">
        <v>275</v>
      </c>
      <c r="B360" s="5"/>
      <c r="C360" s="60" t="s">
        <v>276</v>
      </c>
      <c r="D360" s="4">
        <f>D361</f>
        <v>106819.5</v>
      </c>
      <c r="E360" s="4">
        <f t="shared" ref="E360:H360" si="669">E361</f>
        <v>0</v>
      </c>
      <c r="F360" s="4">
        <f t="shared" si="669"/>
        <v>106819.5</v>
      </c>
      <c r="G360" s="4">
        <f t="shared" si="669"/>
        <v>7000</v>
      </c>
      <c r="H360" s="4">
        <f t="shared" si="669"/>
        <v>113819.5</v>
      </c>
      <c r="I360" s="4">
        <f>I361</f>
        <v>96060</v>
      </c>
      <c r="J360" s="4">
        <f t="shared" ref="J360:M360" si="670">J361</f>
        <v>0</v>
      </c>
      <c r="K360" s="4">
        <f t="shared" si="670"/>
        <v>96060</v>
      </c>
      <c r="L360" s="4">
        <f t="shared" si="670"/>
        <v>0</v>
      </c>
      <c r="M360" s="4">
        <f t="shared" si="670"/>
        <v>96060</v>
      </c>
      <c r="N360" s="4">
        <f>N361</f>
        <v>96060</v>
      </c>
      <c r="O360" s="4">
        <f t="shared" ref="O360:R360" si="671">O361</f>
        <v>0</v>
      </c>
      <c r="P360" s="4">
        <f t="shared" si="671"/>
        <v>96060</v>
      </c>
      <c r="Q360" s="4">
        <f t="shared" si="671"/>
        <v>0</v>
      </c>
      <c r="R360" s="4">
        <f t="shared" si="671"/>
        <v>96060</v>
      </c>
      <c r="S360" s="67"/>
    </row>
    <row r="361" spans="1:19" ht="31.5" outlineLevel="7" x14ac:dyDescent="0.25">
      <c r="A361" s="11" t="s">
        <v>275</v>
      </c>
      <c r="B361" s="11" t="s">
        <v>92</v>
      </c>
      <c r="C361" s="59" t="s">
        <v>93</v>
      </c>
      <c r="D361" s="8">
        <f>106730.5+89</f>
        <v>106819.5</v>
      </c>
      <c r="E361" s="8"/>
      <c r="F361" s="8">
        <f t="shared" ref="F361" si="672">SUM(D361:E361)</f>
        <v>106819.5</v>
      </c>
      <c r="G361" s="8">
        <v>7000</v>
      </c>
      <c r="H361" s="8">
        <f t="shared" ref="H361" si="673">SUM(F361:G361)</f>
        <v>113819.5</v>
      </c>
      <c r="I361" s="8">
        <v>96060</v>
      </c>
      <c r="J361" s="8"/>
      <c r="K361" s="8">
        <f t="shared" ref="K361" si="674">SUM(I361:J361)</f>
        <v>96060</v>
      </c>
      <c r="L361" s="8"/>
      <c r="M361" s="8">
        <f t="shared" ref="M361" si="675">SUM(K361:L361)</f>
        <v>96060</v>
      </c>
      <c r="N361" s="8">
        <v>96060</v>
      </c>
      <c r="O361" s="8"/>
      <c r="P361" s="8">
        <f t="shared" ref="P361" si="676">SUM(N361:O361)</f>
        <v>96060</v>
      </c>
      <c r="Q361" s="8"/>
      <c r="R361" s="8">
        <f t="shared" ref="R361" si="677">SUM(P361:Q361)</f>
        <v>96060</v>
      </c>
      <c r="S361" s="67"/>
    </row>
    <row r="362" spans="1:19" ht="47.25" outlineLevel="7" x14ac:dyDescent="0.25">
      <c r="A362" s="5" t="s">
        <v>190</v>
      </c>
      <c r="B362" s="5"/>
      <c r="C362" s="60" t="s">
        <v>114</v>
      </c>
      <c r="D362" s="4">
        <f>D363+D367</f>
        <v>20753.900000000001</v>
      </c>
      <c r="E362" s="4">
        <f t="shared" ref="E362:R362" si="678">E363+E367</f>
        <v>0</v>
      </c>
      <c r="F362" s="4">
        <f t="shared" si="678"/>
        <v>20753.900000000001</v>
      </c>
      <c r="G362" s="4">
        <f t="shared" si="678"/>
        <v>-4520.5585200000005</v>
      </c>
      <c r="H362" s="4">
        <f t="shared" si="678"/>
        <v>16233.341479999999</v>
      </c>
      <c r="I362" s="4">
        <f t="shared" si="678"/>
        <v>20657.400000000001</v>
      </c>
      <c r="J362" s="4">
        <f t="shared" si="678"/>
        <v>0</v>
      </c>
      <c r="K362" s="4">
        <f t="shared" si="678"/>
        <v>20657.400000000001</v>
      </c>
      <c r="L362" s="4">
        <f t="shared" si="678"/>
        <v>-4475.8</v>
      </c>
      <c r="M362" s="4">
        <f t="shared" si="678"/>
        <v>16181.600000000002</v>
      </c>
      <c r="N362" s="4">
        <f t="shared" si="678"/>
        <v>3865</v>
      </c>
      <c r="O362" s="4">
        <f t="shared" si="678"/>
        <v>0</v>
      </c>
      <c r="P362" s="4">
        <f t="shared" si="678"/>
        <v>3865</v>
      </c>
      <c r="Q362" s="4">
        <f t="shared" si="678"/>
        <v>12316.6</v>
      </c>
      <c r="R362" s="4">
        <f t="shared" si="678"/>
        <v>16181.6</v>
      </c>
      <c r="S362" s="67"/>
    </row>
    <row r="363" spans="1:19" ht="31.5" outlineLevel="5" x14ac:dyDescent="0.25">
      <c r="A363" s="5" t="s">
        <v>191</v>
      </c>
      <c r="B363" s="5"/>
      <c r="C363" s="60" t="s">
        <v>192</v>
      </c>
      <c r="D363" s="4">
        <f>D364+D365</f>
        <v>3961.5</v>
      </c>
      <c r="E363" s="4">
        <f t="shared" ref="E363:R363" si="679">E364+E365</f>
        <v>0</v>
      </c>
      <c r="F363" s="4">
        <f t="shared" si="679"/>
        <v>3961.5</v>
      </c>
      <c r="G363" s="4">
        <f t="shared" si="679"/>
        <v>-44.730519999999999</v>
      </c>
      <c r="H363" s="4">
        <f t="shared" si="679"/>
        <v>3916.7694799999999</v>
      </c>
      <c r="I363" s="4">
        <f t="shared" si="679"/>
        <v>3865</v>
      </c>
      <c r="J363" s="4">
        <f t="shared" si="679"/>
        <v>0</v>
      </c>
      <c r="K363" s="4">
        <f t="shared" si="679"/>
        <v>3865</v>
      </c>
      <c r="L363" s="4">
        <f t="shared" si="679"/>
        <v>0</v>
      </c>
      <c r="M363" s="4">
        <f t="shared" si="679"/>
        <v>3865</v>
      </c>
      <c r="N363" s="4">
        <f t="shared" si="679"/>
        <v>3865</v>
      </c>
      <c r="O363" s="4">
        <f t="shared" si="679"/>
        <v>0</v>
      </c>
      <c r="P363" s="4">
        <f t="shared" si="679"/>
        <v>3865</v>
      </c>
      <c r="Q363" s="4">
        <f t="shared" si="679"/>
        <v>0</v>
      </c>
      <c r="R363" s="4">
        <f t="shared" si="679"/>
        <v>3865</v>
      </c>
      <c r="S363" s="67"/>
    </row>
    <row r="364" spans="1:19" ht="31.5" outlineLevel="7" x14ac:dyDescent="0.25">
      <c r="A364" s="11" t="s">
        <v>191</v>
      </c>
      <c r="B364" s="11" t="s">
        <v>11</v>
      </c>
      <c r="C364" s="59" t="s">
        <v>12</v>
      </c>
      <c r="D364" s="8">
        <v>3000</v>
      </c>
      <c r="E364" s="8"/>
      <c r="F364" s="8">
        <f t="shared" ref="F364:F365" si="680">SUM(D364:E364)</f>
        <v>3000</v>
      </c>
      <c r="G364" s="8">
        <v>2.2434799999999999</v>
      </c>
      <c r="H364" s="8">
        <f t="shared" ref="H364:H365" si="681">SUM(F364:G364)</f>
        <v>3002.2434800000001</v>
      </c>
      <c r="I364" s="8">
        <v>3000</v>
      </c>
      <c r="J364" s="8"/>
      <c r="K364" s="8">
        <f t="shared" ref="K364:K365" si="682">SUM(I364:J364)</f>
        <v>3000</v>
      </c>
      <c r="L364" s="8"/>
      <c r="M364" s="8">
        <f t="shared" ref="M364:M365" si="683">SUM(K364:L364)</f>
        <v>3000</v>
      </c>
      <c r="N364" s="8">
        <v>3000</v>
      </c>
      <c r="O364" s="8"/>
      <c r="P364" s="8">
        <f t="shared" ref="P364:P365" si="684">SUM(N364:O364)</f>
        <v>3000</v>
      </c>
      <c r="Q364" s="8"/>
      <c r="R364" s="8">
        <f t="shared" ref="R364:R365" si="685">SUM(P364:Q364)</f>
        <v>3000</v>
      </c>
      <c r="S364" s="67"/>
    </row>
    <row r="365" spans="1:19" ht="15.75" outlineLevel="7" x14ac:dyDescent="0.25">
      <c r="A365" s="11" t="s">
        <v>191</v>
      </c>
      <c r="B365" s="11" t="s">
        <v>27</v>
      </c>
      <c r="C365" s="59" t="s">
        <v>28</v>
      </c>
      <c r="D365" s="8">
        <v>961.5</v>
      </c>
      <c r="E365" s="8"/>
      <c r="F365" s="8">
        <f t="shared" si="680"/>
        <v>961.5</v>
      </c>
      <c r="G365" s="8">
        <v>-46.973999999999997</v>
      </c>
      <c r="H365" s="8">
        <f t="shared" si="681"/>
        <v>914.52599999999995</v>
      </c>
      <c r="I365" s="8">
        <v>865</v>
      </c>
      <c r="J365" s="8"/>
      <c r="K365" s="8">
        <f t="shared" si="682"/>
        <v>865</v>
      </c>
      <c r="L365" s="8"/>
      <c r="M365" s="8">
        <f t="shared" si="683"/>
        <v>865</v>
      </c>
      <c r="N365" s="8">
        <v>865</v>
      </c>
      <c r="O365" s="8"/>
      <c r="P365" s="8">
        <f t="shared" si="684"/>
        <v>865</v>
      </c>
      <c r="Q365" s="8"/>
      <c r="R365" s="8">
        <f t="shared" si="685"/>
        <v>865</v>
      </c>
      <c r="S365" s="67"/>
    </row>
    <row r="366" spans="1:19" ht="47.25" outlineLevel="4" x14ac:dyDescent="0.25">
      <c r="A366" s="5" t="s">
        <v>190</v>
      </c>
      <c r="B366" s="5"/>
      <c r="C366" s="60" t="s">
        <v>114</v>
      </c>
      <c r="D366" s="4">
        <f t="shared" ref="D366:R367" si="686">D367</f>
        <v>16792.400000000001</v>
      </c>
      <c r="E366" s="4">
        <f t="shared" si="686"/>
        <v>0</v>
      </c>
      <c r="F366" s="4">
        <f t="shared" si="686"/>
        <v>16792.400000000001</v>
      </c>
      <c r="G366" s="4">
        <f t="shared" si="686"/>
        <v>-4475.8280000000004</v>
      </c>
      <c r="H366" s="4">
        <f t="shared" si="686"/>
        <v>12316.572</v>
      </c>
      <c r="I366" s="4">
        <f t="shared" si="686"/>
        <v>16792.400000000001</v>
      </c>
      <c r="J366" s="4">
        <f t="shared" si="686"/>
        <v>0</v>
      </c>
      <c r="K366" s="4">
        <f t="shared" si="686"/>
        <v>16792.400000000001</v>
      </c>
      <c r="L366" s="4">
        <f t="shared" si="686"/>
        <v>-4475.8</v>
      </c>
      <c r="M366" s="4">
        <f t="shared" si="686"/>
        <v>12316.600000000002</v>
      </c>
      <c r="N366" s="4">
        <f t="shared" si="686"/>
        <v>0</v>
      </c>
      <c r="O366" s="4">
        <f t="shared" si="686"/>
        <v>0</v>
      </c>
      <c r="P366" s="4"/>
      <c r="Q366" s="4">
        <f t="shared" si="686"/>
        <v>12316.6</v>
      </c>
      <c r="R366" s="4">
        <f t="shared" si="686"/>
        <v>12316.6</v>
      </c>
      <c r="S366" s="67"/>
    </row>
    <row r="367" spans="1:19" s="92" customFormat="1" ht="94.5" outlineLevel="5" x14ac:dyDescent="0.25">
      <c r="A367" s="5" t="s">
        <v>310</v>
      </c>
      <c r="B367" s="5"/>
      <c r="C367" s="58" t="s">
        <v>311</v>
      </c>
      <c r="D367" s="4">
        <f t="shared" si="686"/>
        <v>16792.400000000001</v>
      </c>
      <c r="E367" s="4">
        <f t="shared" si="686"/>
        <v>0</v>
      </c>
      <c r="F367" s="4">
        <f t="shared" si="686"/>
        <v>16792.400000000001</v>
      </c>
      <c r="G367" s="4">
        <f t="shared" si="686"/>
        <v>-4475.8280000000004</v>
      </c>
      <c r="H367" s="4">
        <f t="shared" si="686"/>
        <v>12316.572</v>
      </c>
      <c r="I367" s="4">
        <f t="shared" si="686"/>
        <v>16792.400000000001</v>
      </c>
      <c r="J367" s="4">
        <f t="shared" si="686"/>
        <v>0</v>
      </c>
      <c r="K367" s="4">
        <f t="shared" si="686"/>
        <v>16792.400000000001</v>
      </c>
      <c r="L367" s="4">
        <f t="shared" si="686"/>
        <v>-4475.8</v>
      </c>
      <c r="M367" s="4">
        <f t="shared" si="686"/>
        <v>12316.600000000002</v>
      </c>
      <c r="N367" s="4">
        <f t="shared" si="686"/>
        <v>0</v>
      </c>
      <c r="O367" s="4">
        <f t="shared" si="686"/>
        <v>0</v>
      </c>
      <c r="P367" s="4"/>
      <c r="Q367" s="4">
        <f t="shared" si="686"/>
        <v>12316.6</v>
      </c>
      <c r="R367" s="4">
        <f t="shared" si="686"/>
        <v>12316.6</v>
      </c>
      <c r="S367" s="67"/>
    </row>
    <row r="368" spans="1:19" s="92" customFormat="1" ht="15.75" outlineLevel="7" x14ac:dyDescent="0.25">
      <c r="A368" s="11" t="s">
        <v>310</v>
      </c>
      <c r="B368" s="11" t="s">
        <v>27</v>
      </c>
      <c r="C368" s="59" t="s">
        <v>28</v>
      </c>
      <c r="D368" s="8">
        <v>16792.400000000001</v>
      </c>
      <c r="E368" s="8"/>
      <c r="F368" s="8">
        <f t="shared" ref="F368" si="687">SUM(D368:E368)</f>
        <v>16792.400000000001</v>
      </c>
      <c r="G368" s="8">
        <v>-4475.8280000000004</v>
      </c>
      <c r="H368" s="8">
        <f t="shared" ref="H368" si="688">SUM(F368:G368)</f>
        <v>12316.572</v>
      </c>
      <c r="I368" s="8">
        <v>16792.400000000001</v>
      </c>
      <c r="J368" s="8"/>
      <c r="K368" s="8">
        <f t="shared" ref="K368" si="689">SUM(I368:J368)</f>
        <v>16792.400000000001</v>
      </c>
      <c r="L368" s="8">
        <v>-4475.8</v>
      </c>
      <c r="M368" s="8">
        <f t="shared" ref="M368" si="690">SUM(K368:L368)</f>
        <v>12316.600000000002</v>
      </c>
      <c r="N368" s="8"/>
      <c r="O368" s="8"/>
      <c r="P368" s="8"/>
      <c r="Q368" s="8">
        <v>12316.6</v>
      </c>
      <c r="R368" s="8">
        <f t="shared" ref="R368" si="691">SUM(P368:Q368)</f>
        <v>12316.6</v>
      </c>
      <c r="S368" s="67"/>
    </row>
    <row r="369" spans="1:19" ht="31.5" outlineLevel="2" x14ac:dyDescent="0.25">
      <c r="A369" s="5" t="s">
        <v>346</v>
      </c>
      <c r="B369" s="5"/>
      <c r="C369" s="60" t="s">
        <v>347</v>
      </c>
      <c r="D369" s="4">
        <f>D370+D408</f>
        <v>102673.79999999999</v>
      </c>
      <c r="E369" s="4">
        <f t="shared" ref="E369:F369" si="692">E370+E408</f>
        <v>0</v>
      </c>
      <c r="F369" s="4">
        <f t="shared" si="692"/>
        <v>102673.79999999999</v>
      </c>
      <c r="G369" s="4">
        <f>G370+G408</f>
        <v>23748.386519999996</v>
      </c>
      <c r="H369" s="4">
        <f t="shared" ref="H369:R369" si="693">H370+H408</f>
        <v>126422.18651999999</v>
      </c>
      <c r="I369" s="4">
        <f t="shared" si="693"/>
        <v>99728.852050000016</v>
      </c>
      <c r="J369" s="4">
        <f t="shared" si="693"/>
        <v>0</v>
      </c>
      <c r="K369" s="4">
        <f t="shared" si="693"/>
        <v>97117.349550000014</v>
      </c>
      <c r="L369" s="4">
        <f t="shared" si="693"/>
        <v>2717.26316</v>
      </c>
      <c r="M369" s="4">
        <f t="shared" si="693"/>
        <v>99834.612710000016</v>
      </c>
      <c r="N369" s="4">
        <f t="shared" si="693"/>
        <v>94411.1</v>
      </c>
      <c r="O369" s="4">
        <f t="shared" si="693"/>
        <v>0</v>
      </c>
      <c r="P369" s="4">
        <f t="shared" si="693"/>
        <v>94411.1</v>
      </c>
      <c r="Q369" s="4">
        <f t="shared" si="693"/>
        <v>7095.4</v>
      </c>
      <c r="R369" s="4">
        <f t="shared" si="693"/>
        <v>101506.5</v>
      </c>
      <c r="S369" s="67"/>
    </row>
    <row r="370" spans="1:19" ht="31.5" outlineLevel="3" x14ac:dyDescent="0.25">
      <c r="A370" s="5" t="s">
        <v>348</v>
      </c>
      <c r="B370" s="5"/>
      <c r="C370" s="60" t="s">
        <v>349</v>
      </c>
      <c r="D370" s="4">
        <f>D371+D393+D401</f>
        <v>7503.7</v>
      </c>
      <c r="E370" s="4">
        <f t="shared" ref="E370:F370" si="694">E371+E393+E401</f>
        <v>0</v>
      </c>
      <c r="F370" s="4">
        <f t="shared" si="694"/>
        <v>7503.7</v>
      </c>
      <c r="G370" s="4">
        <f>G371+G393+G401</f>
        <v>24812.262719999995</v>
      </c>
      <c r="H370" s="4">
        <f t="shared" ref="H370:R370" si="695">H371+H393+H401</f>
        <v>32315.96272</v>
      </c>
      <c r="I370" s="4">
        <f t="shared" si="695"/>
        <v>8890.6520500000006</v>
      </c>
      <c r="J370" s="4">
        <f t="shared" si="695"/>
        <v>0</v>
      </c>
      <c r="K370" s="4">
        <f t="shared" si="695"/>
        <v>6279.1495500000001</v>
      </c>
      <c r="L370" s="4">
        <f t="shared" si="695"/>
        <v>2717.26316</v>
      </c>
      <c r="M370" s="4">
        <f t="shared" si="695"/>
        <v>8996.4127100000005</v>
      </c>
      <c r="N370" s="4">
        <f t="shared" si="695"/>
        <v>3804.6</v>
      </c>
      <c r="O370" s="4">
        <f t="shared" si="695"/>
        <v>0</v>
      </c>
      <c r="P370" s="4">
        <f t="shared" si="695"/>
        <v>3804.6</v>
      </c>
      <c r="Q370" s="4">
        <f t="shared" si="695"/>
        <v>7095.4</v>
      </c>
      <c r="R370" s="4">
        <f t="shared" si="695"/>
        <v>10900</v>
      </c>
      <c r="S370" s="67"/>
    </row>
    <row r="371" spans="1:19" ht="31.5" outlineLevel="4" x14ac:dyDescent="0.25">
      <c r="A371" s="5" t="s">
        <v>350</v>
      </c>
      <c r="B371" s="5"/>
      <c r="C371" s="60" t="s">
        <v>351</v>
      </c>
      <c r="D371" s="4">
        <f>D372+D379</f>
        <v>3799.1</v>
      </c>
      <c r="E371" s="4">
        <f t="shared" ref="E371:F371" si="696">E372+E379</f>
        <v>0</v>
      </c>
      <c r="F371" s="4">
        <f t="shared" si="696"/>
        <v>3799.1</v>
      </c>
      <c r="G371" s="4">
        <f>G372+G379+G385+G389+G375+G377+G381</f>
        <v>22209.412479999995</v>
      </c>
      <c r="H371" s="4">
        <f>H372+H379+H385+H389+H375+H377+H381</f>
        <v>26008.512479999998</v>
      </c>
      <c r="I371" s="4">
        <f t="shared" ref="I371:R371" si="697">I372+I379+I385+I389+I375+I377</f>
        <v>100</v>
      </c>
      <c r="J371" s="4">
        <f t="shared" si="697"/>
        <v>0</v>
      </c>
      <c r="K371" s="4">
        <f t="shared" si="697"/>
        <v>100</v>
      </c>
      <c r="L371" s="4">
        <f t="shared" si="697"/>
        <v>0</v>
      </c>
      <c r="M371" s="4">
        <f t="shared" si="697"/>
        <v>100</v>
      </c>
      <c r="N371" s="4">
        <f t="shared" si="697"/>
        <v>100</v>
      </c>
      <c r="O371" s="4">
        <f t="shared" si="697"/>
        <v>0</v>
      </c>
      <c r="P371" s="4">
        <f t="shared" si="697"/>
        <v>100</v>
      </c>
      <c r="Q371" s="4">
        <f t="shared" si="697"/>
        <v>0</v>
      </c>
      <c r="R371" s="4">
        <f t="shared" si="697"/>
        <v>100</v>
      </c>
      <c r="S371" s="67"/>
    </row>
    <row r="372" spans="1:19" ht="31.5" outlineLevel="5" x14ac:dyDescent="0.25">
      <c r="A372" s="5" t="s">
        <v>503</v>
      </c>
      <c r="B372" s="5"/>
      <c r="C372" s="60" t="s">
        <v>504</v>
      </c>
      <c r="D372" s="4">
        <f>D373</f>
        <v>100</v>
      </c>
      <c r="E372" s="4">
        <f t="shared" ref="E372:F372" si="698">E373</f>
        <v>0</v>
      </c>
      <c r="F372" s="4">
        <f t="shared" si="698"/>
        <v>100</v>
      </c>
      <c r="G372" s="4">
        <f>G373+G374</f>
        <v>0</v>
      </c>
      <c r="H372" s="4">
        <f t="shared" ref="H372:R372" si="699">H373+H374</f>
        <v>100</v>
      </c>
      <c r="I372" s="4">
        <f t="shared" si="699"/>
        <v>100</v>
      </c>
      <c r="J372" s="4">
        <f t="shared" si="699"/>
        <v>0</v>
      </c>
      <c r="K372" s="4">
        <f t="shared" si="699"/>
        <v>100</v>
      </c>
      <c r="L372" s="4">
        <f t="shared" si="699"/>
        <v>0</v>
      </c>
      <c r="M372" s="4">
        <f t="shared" si="699"/>
        <v>100</v>
      </c>
      <c r="N372" s="4">
        <f t="shared" si="699"/>
        <v>100</v>
      </c>
      <c r="O372" s="4">
        <f t="shared" si="699"/>
        <v>0</v>
      </c>
      <c r="P372" s="4">
        <f t="shared" si="699"/>
        <v>100</v>
      </c>
      <c r="Q372" s="4">
        <f t="shared" si="699"/>
        <v>0</v>
      </c>
      <c r="R372" s="4">
        <f t="shared" si="699"/>
        <v>100</v>
      </c>
      <c r="S372" s="67"/>
    </row>
    <row r="373" spans="1:19" ht="31.5" outlineLevel="7" x14ac:dyDescent="0.25">
      <c r="A373" s="11" t="s">
        <v>503</v>
      </c>
      <c r="B373" s="11" t="s">
        <v>11</v>
      </c>
      <c r="C373" s="59" t="s">
        <v>12</v>
      </c>
      <c r="D373" s="8">
        <v>100</v>
      </c>
      <c r="E373" s="8"/>
      <c r="F373" s="8">
        <f t="shared" ref="F373" si="700">SUM(D373:E373)</f>
        <v>100</v>
      </c>
      <c r="G373" s="8">
        <v>-45</v>
      </c>
      <c r="H373" s="8">
        <f t="shared" ref="H373:H378" si="701">SUM(F373:G373)</f>
        <v>55</v>
      </c>
      <c r="I373" s="8">
        <v>100</v>
      </c>
      <c r="J373" s="8"/>
      <c r="K373" s="8">
        <f t="shared" ref="K373" si="702">SUM(I373:J373)</f>
        <v>100</v>
      </c>
      <c r="L373" s="8"/>
      <c r="M373" s="8">
        <f t="shared" ref="M373" si="703">SUM(K373:L373)</f>
        <v>100</v>
      </c>
      <c r="N373" s="8">
        <v>100</v>
      </c>
      <c r="O373" s="8"/>
      <c r="P373" s="8">
        <f t="shared" ref="P373" si="704">SUM(N373:O373)</f>
        <v>100</v>
      </c>
      <c r="Q373" s="8"/>
      <c r="R373" s="8">
        <f t="shared" ref="R373" si="705">SUM(P373:Q373)</f>
        <v>100</v>
      </c>
      <c r="S373" s="67"/>
    </row>
    <row r="374" spans="1:19" ht="31.5" outlineLevel="7" x14ac:dyDescent="0.2">
      <c r="A374" s="11" t="s">
        <v>503</v>
      </c>
      <c r="B374" s="11" t="s">
        <v>92</v>
      </c>
      <c r="C374" s="16" t="s">
        <v>93</v>
      </c>
      <c r="D374" s="8"/>
      <c r="E374" s="8"/>
      <c r="F374" s="8"/>
      <c r="G374" s="8">
        <v>45</v>
      </c>
      <c r="H374" s="8">
        <f t="shared" si="701"/>
        <v>45</v>
      </c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67"/>
    </row>
    <row r="375" spans="1:19" ht="47.25" outlineLevel="7" x14ac:dyDescent="0.2">
      <c r="A375" s="5" t="s">
        <v>710</v>
      </c>
      <c r="B375" s="11"/>
      <c r="C375" s="21" t="s">
        <v>751</v>
      </c>
      <c r="D375" s="8"/>
      <c r="E375" s="8"/>
      <c r="F375" s="8"/>
      <c r="G375" s="4">
        <f t="shared" ref="G375:H375" si="706">G376</f>
        <v>1063.8761999999999</v>
      </c>
      <c r="H375" s="4">
        <f t="shared" si="706"/>
        <v>1063.8761999999999</v>
      </c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67"/>
    </row>
    <row r="376" spans="1:19" ht="31.5" outlineLevel="7" x14ac:dyDescent="0.2">
      <c r="A376" s="11" t="s">
        <v>710</v>
      </c>
      <c r="B376" s="11" t="s">
        <v>92</v>
      </c>
      <c r="C376" s="16" t="s">
        <v>93</v>
      </c>
      <c r="D376" s="8"/>
      <c r="E376" s="8"/>
      <c r="F376" s="8"/>
      <c r="G376" s="8">
        <v>1063.8761999999999</v>
      </c>
      <c r="H376" s="8">
        <f t="shared" si="701"/>
        <v>1063.8761999999999</v>
      </c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67"/>
    </row>
    <row r="377" spans="1:19" ht="47.25" outlineLevel="7" x14ac:dyDescent="0.2">
      <c r="A377" s="5" t="s">
        <v>710</v>
      </c>
      <c r="B377" s="11"/>
      <c r="C377" s="21" t="s">
        <v>752</v>
      </c>
      <c r="D377" s="8"/>
      <c r="E377" s="8"/>
      <c r="F377" s="8"/>
      <c r="G377" s="4">
        <f>G378</f>
        <v>3191.6</v>
      </c>
      <c r="H377" s="4">
        <f t="shared" ref="H377" si="707">H378</f>
        <v>3191.6</v>
      </c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67"/>
    </row>
    <row r="378" spans="1:19" ht="31.5" outlineLevel="7" x14ac:dyDescent="0.2">
      <c r="A378" s="11" t="s">
        <v>710</v>
      </c>
      <c r="B378" s="11" t="s">
        <v>92</v>
      </c>
      <c r="C378" s="16" t="s">
        <v>93</v>
      </c>
      <c r="D378" s="8"/>
      <c r="E378" s="8"/>
      <c r="F378" s="8"/>
      <c r="G378" s="8">
        <v>3191.6</v>
      </c>
      <c r="H378" s="8">
        <f t="shared" si="701"/>
        <v>3191.6</v>
      </c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67"/>
    </row>
    <row r="379" spans="1:19" s="94" customFormat="1" ht="47.25" hidden="1" outlineLevel="5" x14ac:dyDescent="0.25">
      <c r="A379" s="5" t="s">
        <v>352</v>
      </c>
      <c r="B379" s="5"/>
      <c r="C379" s="60" t="s">
        <v>588</v>
      </c>
      <c r="D379" s="4">
        <f t="shared" ref="D379:R379" si="708">D380</f>
        <v>3699.1</v>
      </c>
      <c r="E379" s="4">
        <f t="shared" si="708"/>
        <v>0</v>
      </c>
      <c r="F379" s="4">
        <f t="shared" si="708"/>
        <v>3699.1</v>
      </c>
      <c r="G379" s="4">
        <f t="shared" si="708"/>
        <v>0</v>
      </c>
      <c r="H379" s="4">
        <f t="shared" si="708"/>
        <v>3699.1</v>
      </c>
      <c r="I379" s="4">
        <f t="shared" si="708"/>
        <v>0</v>
      </c>
      <c r="J379" s="4">
        <f t="shared" si="708"/>
        <v>0</v>
      </c>
      <c r="K379" s="4"/>
      <c r="L379" s="4">
        <f t="shared" si="708"/>
        <v>0</v>
      </c>
      <c r="M379" s="4">
        <f t="shared" si="708"/>
        <v>0</v>
      </c>
      <c r="N379" s="4">
        <f t="shared" si="708"/>
        <v>0</v>
      </c>
      <c r="O379" s="4">
        <f t="shared" si="708"/>
        <v>0</v>
      </c>
      <c r="P379" s="4"/>
      <c r="Q379" s="4">
        <f t="shared" si="708"/>
        <v>0</v>
      </c>
      <c r="R379" s="4">
        <f t="shared" si="708"/>
        <v>0</v>
      </c>
      <c r="S379" s="67"/>
    </row>
    <row r="380" spans="1:19" s="94" customFormat="1" ht="31.5" hidden="1" outlineLevel="7" x14ac:dyDescent="0.25">
      <c r="A380" s="11" t="s">
        <v>352</v>
      </c>
      <c r="B380" s="11" t="s">
        <v>143</v>
      </c>
      <c r="C380" s="59" t="s">
        <v>144</v>
      </c>
      <c r="D380" s="8">
        <v>3699.1</v>
      </c>
      <c r="E380" s="8"/>
      <c r="F380" s="8">
        <f t="shared" ref="F380" si="709">SUM(D380:E380)</f>
        <v>3699.1</v>
      </c>
      <c r="G380" s="8"/>
      <c r="H380" s="8">
        <f t="shared" ref="H380" si="710">SUM(F380:G380)</f>
        <v>3699.1</v>
      </c>
      <c r="I380" s="8"/>
      <c r="J380" s="8"/>
      <c r="K380" s="8"/>
      <c r="L380" s="8"/>
      <c r="M380" s="8">
        <f t="shared" ref="M380" si="711">SUM(K380:L380)</f>
        <v>0</v>
      </c>
      <c r="N380" s="8"/>
      <c r="O380" s="8"/>
      <c r="P380" s="8"/>
      <c r="Q380" s="8"/>
      <c r="R380" s="8">
        <f t="shared" ref="R380" si="712">SUM(P380:Q380)</f>
        <v>0</v>
      </c>
      <c r="S380" s="67"/>
    </row>
    <row r="381" spans="1:19" s="94" customFormat="1" ht="47.25" outlineLevel="7" x14ac:dyDescent="0.2">
      <c r="A381" s="5" t="s">
        <v>730</v>
      </c>
      <c r="B381" s="5"/>
      <c r="C381" s="21" t="s">
        <v>731</v>
      </c>
      <c r="D381" s="8"/>
      <c r="E381" s="8"/>
      <c r="F381" s="8"/>
      <c r="G381" s="4">
        <f t="shared" ref="G381:H381" si="713">G382</f>
        <v>411.90472</v>
      </c>
      <c r="H381" s="4">
        <f t="shared" si="713"/>
        <v>411.90472</v>
      </c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67"/>
    </row>
    <row r="382" spans="1:19" s="94" customFormat="1" ht="31.5" outlineLevel="7" x14ac:dyDescent="0.2">
      <c r="A382" s="11" t="s">
        <v>730</v>
      </c>
      <c r="B382" s="11" t="s">
        <v>143</v>
      </c>
      <c r="C382" s="16" t="s">
        <v>144</v>
      </c>
      <c r="D382" s="8"/>
      <c r="E382" s="8"/>
      <c r="F382" s="8"/>
      <c r="G382" s="47">
        <f t="shared" ref="G382:H382" si="714">G384</f>
        <v>411.90472</v>
      </c>
      <c r="H382" s="47">
        <f t="shared" si="714"/>
        <v>411.90472</v>
      </c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67"/>
    </row>
    <row r="383" spans="1:19" s="94" customFormat="1" ht="15.75" outlineLevel="7" x14ac:dyDescent="0.2">
      <c r="A383" s="11"/>
      <c r="B383" s="11"/>
      <c r="C383" s="16" t="s">
        <v>645</v>
      </c>
      <c r="D383" s="8"/>
      <c r="E383" s="8"/>
      <c r="F383" s="8"/>
      <c r="G383" s="47"/>
      <c r="H383" s="47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67"/>
    </row>
    <row r="384" spans="1:19" s="94" customFormat="1" ht="47.25" outlineLevel="7" x14ac:dyDescent="0.2">
      <c r="A384" s="11"/>
      <c r="B384" s="11"/>
      <c r="C384" s="16" t="s">
        <v>646</v>
      </c>
      <c r="D384" s="8"/>
      <c r="E384" s="8"/>
      <c r="F384" s="8"/>
      <c r="G384" s="47">
        <v>411.90472</v>
      </c>
      <c r="H384" s="47">
        <f t="shared" ref="H384" si="715">SUM(F384:G384)</f>
        <v>411.90472</v>
      </c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67"/>
    </row>
    <row r="385" spans="1:19" s="94" customFormat="1" ht="31.5" outlineLevel="7" x14ac:dyDescent="0.2">
      <c r="A385" s="10" t="s">
        <v>725</v>
      </c>
      <c r="B385" s="10"/>
      <c r="C385" s="104" t="s">
        <v>726</v>
      </c>
      <c r="D385" s="8"/>
      <c r="E385" s="8"/>
      <c r="F385" s="8"/>
      <c r="G385" s="4">
        <f t="shared" ref="G385:H389" si="716">G386</f>
        <v>388</v>
      </c>
      <c r="H385" s="4">
        <f t="shared" si="716"/>
        <v>388</v>
      </c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67"/>
    </row>
    <row r="386" spans="1:19" s="94" customFormat="1" ht="31.5" outlineLevel="7" x14ac:dyDescent="0.2">
      <c r="A386" s="9" t="s">
        <v>725</v>
      </c>
      <c r="B386" s="9" t="s">
        <v>143</v>
      </c>
      <c r="C386" s="65" t="s">
        <v>144</v>
      </c>
      <c r="D386" s="8"/>
      <c r="E386" s="8"/>
      <c r="F386" s="8"/>
      <c r="G386" s="8">
        <f t="shared" ref="G386:H386" si="717">G388</f>
        <v>388</v>
      </c>
      <c r="H386" s="8">
        <f t="shared" si="717"/>
        <v>388</v>
      </c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67"/>
    </row>
    <row r="387" spans="1:19" s="94" customFormat="1" ht="15.75" outlineLevel="7" x14ac:dyDescent="0.2">
      <c r="A387" s="10"/>
      <c r="B387" s="9"/>
      <c r="C387" s="65" t="s">
        <v>645</v>
      </c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67"/>
    </row>
    <row r="388" spans="1:19" s="94" customFormat="1" ht="31.5" outlineLevel="7" x14ac:dyDescent="0.2">
      <c r="A388" s="10"/>
      <c r="B388" s="9"/>
      <c r="C388" s="65" t="s">
        <v>727</v>
      </c>
      <c r="D388" s="8"/>
      <c r="E388" s="8"/>
      <c r="F388" s="8"/>
      <c r="G388" s="8">
        <v>388</v>
      </c>
      <c r="H388" s="8">
        <f t="shared" ref="H388" si="718">SUM(F388:G388)</f>
        <v>388</v>
      </c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67"/>
    </row>
    <row r="389" spans="1:19" s="94" customFormat="1" ht="47.25" outlineLevel="7" x14ac:dyDescent="0.2">
      <c r="A389" s="10" t="s">
        <v>728</v>
      </c>
      <c r="B389" s="10"/>
      <c r="C389" s="104" t="s">
        <v>851</v>
      </c>
      <c r="D389" s="8"/>
      <c r="E389" s="8"/>
      <c r="F389" s="8"/>
      <c r="G389" s="4">
        <f t="shared" si="716"/>
        <v>17154.031559999999</v>
      </c>
      <c r="H389" s="4">
        <f t="shared" si="716"/>
        <v>17154.031559999999</v>
      </c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67"/>
    </row>
    <row r="390" spans="1:19" s="94" customFormat="1" ht="31.5" outlineLevel="7" x14ac:dyDescent="0.2">
      <c r="A390" s="9" t="s">
        <v>728</v>
      </c>
      <c r="B390" s="9" t="s">
        <v>143</v>
      </c>
      <c r="C390" s="65" t="s">
        <v>729</v>
      </c>
      <c r="D390" s="8"/>
      <c r="E390" s="8"/>
      <c r="F390" s="8"/>
      <c r="G390" s="47">
        <f t="shared" ref="G390:H390" si="719">G392</f>
        <v>17154.031559999999</v>
      </c>
      <c r="H390" s="47">
        <f t="shared" si="719"/>
        <v>17154.031559999999</v>
      </c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67"/>
    </row>
    <row r="391" spans="1:19" s="94" customFormat="1" ht="15.75" outlineLevel="7" x14ac:dyDescent="0.2">
      <c r="A391" s="9"/>
      <c r="B391" s="9"/>
      <c r="C391" s="65" t="s">
        <v>645</v>
      </c>
      <c r="D391" s="8"/>
      <c r="E391" s="8"/>
      <c r="F391" s="8"/>
      <c r="G391" s="47"/>
      <c r="H391" s="47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67"/>
    </row>
    <row r="392" spans="1:19" s="94" customFormat="1" ht="31.5" outlineLevel="7" x14ac:dyDescent="0.2">
      <c r="A392" s="9"/>
      <c r="B392" s="9"/>
      <c r="C392" s="65" t="s">
        <v>727</v>
      </c>
      <c r="D392" s="8"/>
      <c r="E392" s="8"/>
      <c r="F392" s="8"/>
      <c r="G392" s="47">
        <v>17154.031559999999</v>
      </c>
      <c r="H392" s="47">
        <f t="shared" ref="H392" si="720">SUM(F392:G392)</f>
        <v>17154.031559999999</v>
      </c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67"/>
    </row>
    <row r="393" spans="1:19" ht="31.5" outlineLevel="4" x14ac:dyDescent="0.25">
      <c r="A393" s="5" t="s">
        <v>499</v>
      </c>
      <c r="B393" s="5"/>
      <c r="C393" s="60" t="s">
        <v>500</v>
      </c>
      <c r="D393" s="4">
        <f>D394+D399</f>
        <v>3704.6</v>
      </c>
      <c r="E393" s="4">
        <f t="shared" ref="E393:R393" si="721">E394+E399</f>
        <v>0</v>
      </c>
      <c r="F393" s="4">
        <f t="shared" si="721"/>
        <v>3704.6</v>
      </c>
      <c r="G393" s="4">
        <f t="shared" si="721"/>
        <v>59.060769999999977</v>
      </c>
      <c r="H393" s="4">
        <f t="shared" si="721"/>
        <v>3763.6607700000004</v>
      </c>
      <c r="I393" s="4">
        <f t="shared" si="721"/>
        <v>3430.2</v>
      </c>
      <c r="J393" s="4">
        <f t="shared" si="721"/>
        <v>0</v>
      </c>
      <c r="K393" s="4">
        <f t="shared" si="721"/>
        <v>3430.2</v>
      </c>
      <c r="L393" s="4">
        <f t="shared" si="721"/>
        <v>0</v>
      </c>
      <c r="M393" s="4">
        <f t="shared" si="721"/>
        <v>3430.2</v>
      </c>
      <c r="N393" s="4">
        <f t="shared" si="721"/>
        <v>3704.6</v>
      </c>
      <c r="O393" s="4">
        <f t="shared" si="721"/>
        <v>0</v>
      </c>
      <c r="P393" s="4">
        <f t="shared" si="721"/>
        <v>3704.6</v>
      </c>
      <c r="Q393" s="4">
        <f t="shared" si="721"/>
        <v>0</v>
      </c>
      <c r="R393" s="4">
        <f t="shared" si="721"/>
        <v>3704.6</v>
      </c>
      <c r="S393" s="67"/>
    </row>
    <row r="394" spans="1:19" ht="15.75" outlineLevel="5" x14ac:dyDescent="0.25">
      <c r="A394" s="5" t="s">
        <v>505</v>
      </c>
      <c r="B394" s="5"/>
      <c r="C394" s="60" t="s">
        <v>506</v>
      </c>
      <c r="D394" s="4">
        <f>D396+D397+D398</f>
        <v>2924.6</v>
      </c>
      <c r="E394" s="4">
        <f t="shared" ref="E394:F394" si="722">E396+E397+E398</f>
        <v>0</v>
      </c>
      <c r="F394" s="4">
        <f t="shared" si="722"/>
        <v>2924.6</v>
      </c>
      <c r="G394" s="4">
        <f>G396+G397+G398+G395</f>
        <v>59.060769999999977</v>
      </c>
      <c r="H394" s="4">
        <f t="shared" ref="H394:R394" si="723">H396+H397+H398+H395</f>
        <v>2983.6607700000004</v>
      </c>
      <c r="I394" s="4">
        <f t="shared" si="723"/>
        <v>2650.2</v>
      </c>
      <c r="J394" s="4">
        <f t="shared" si="723"/>
        <v>0</v>
      </c>
      <c r="K394" s="4">
        <f t="shared" si="723"/>
        <v>2650.2</v>
      </c>
      <c r="L394" s="4">
        <f t="shared" si="723"/>
        <v>0</v>
      </c>
      <c r="M394" s="4">
        <f t="shared" si="723"/>
        <v>2650.2</v>
      </c>
      <c r="N394" s="4">
        <f t="shared" si="723"/>
        <v>2924.6</v>
      </c>
      <c r="O394" s="4">
        <f t="shared" si="723"/>
        <v>0</v>
      </c>
      <c r="P394" s="4">
        <f t="shared" si="723"/>
        <v>2924.6</v>
      </c>
      <c r="Q394" s="4">
        <f t="shared" si="723"/>
        <v>0</v>
      </c>
      <c r="R394" s="4">
        <f t="shared" si="723"/>
        <v>2924.6</v>
      </c>
      <c r="S394" s="67"/>
    </row>
    <row r="395" spans="1:19" s="93" customFormat="1" ht="63" outlineLevel="5" x14ac:dyDescent="0.2">
      <c r="A395" s="11" t="s">
        <v>505</v>
      </c>
      <c r="B395" s="11" t="s">
        <v>8</v>
      </c>
      <c r="C395" s="16" t="s">
        <v>9</v>
      </c>
      <c r="D395" s="8"/>
      <c r="E395" s="8"/>
      <c r="F395" s="8"/>
      <c r="G395" s="8">
        <v>0.3</v>
      </c>
      <c r="H395" s="8">
        <f t="shared" ref="H395:H398" si="724">SUM(F395:G395)</f>
        <v>0.3</v>
      </c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67"/>
    </row>
    <row r="396" spans="1:19" ht="31.5" outlineLevel="7" x14ac:dyDescent="0.25">
      <c r="A396" s="11" t="s">
        <v>505</v>
      </c>
      <c r="B396" s="11" t="s">
        <v>11</v>
      </c>
      <c r="C396" s="59" t="s">
        <v>12</v>
      </c>
      <c r="D396" s="8">
        <v>547.9</v>
      </c>
      <c r="E396" s="8"/>
      <c r="F396" s="8">
        <f t="shared" ref="F396:F398" si="725">SUM(D396:E396)</f>
        <v>547.9</v>
      </c>
      <c r="G396" s="8">
        <f>3.3+45.46077+10-200</f>
        <v>-141.23923000000002</v>
      </c>
      <c r="H396" s="8">
        <f t="shared" si="724"/>
        <v>406.66076999999996</v>
      </c>
      <c r="I396" s="8">
        <v>490</v>
      </c>
      <c r="J396" s="8"/>
      <c r="K396" s="8">
        <f t="shared" ref="K396:K398" si="726">SUM(I396:J396)</f>
        <v>490</v>
      </c>
      <c r="L396" s="8"/>
      <c r="M396" s="8">
        <f t="shared" ref="M396:M398" si="727">SUM(K396:L396)</f>
        <v>490</v>
      </c>
      <c r="N396" s="8">
        <v>547.9</v>
      </c>
      <c r="O396" s="8"/>
      <c r="P396" s="8">
        <f t="shared" ref="P396:P398" si="728">SUM(N396:O396)</f>
        <v>547.9</v>
      </c>
      <c r="Q396" s="8"/>
      <c r="R396" s="8">
        <f t="shared" ref="R396:R398" si="729">SUM(P396:Q396)</f>
        <v>547.9</v>
      </c>
      <c r="S396" s="67"/>
    </row>
    <row r="397" spans="1:19" ht="15.75" outlineLevel="7" x14ac:dyDescent="0.25">
      <c r="A397" s="11" t="s">
        <v>505</v>
      </c>
      <c r="B397" s="11" t="s">
        <v>33</v>
      </c>
      <c r="C397" s="59" t="s">
        <v>34</v>
      </c>
      <c r="D397" s="8">
        <v>180.2</v>
      </c>
      <c r="E397" s="8"/>
      <c r="F397" s="8">
        <f t="shared" si="725"/>
        <v>180.2</v>
      </c>
      <c r="G397" s="8">
        <v>-79.8</v>
      </c>
      <c r="H397" s="8">
        <f t="shared" si="724"/>
        <v>100.39999999999999</v>
      </c>
      <c r="I397" s="8">
        <v>180.2</v>
      </c>
      <c r="J397" s="8"/>
      <c r="K397" s="8">
        <f t="shared" si="726"/>
        <v>180.2</v>
      </c>
      <c r="L397" s="8"/>
      <c r="M397" s="8">
        <f t="shared" si="727"/>
        <v>180.2</v>
      </c>
      <c r="N397" s="8">
        <v>180.2</v>
      </c>
      <c r="O397" s="8"/>
      <c r="P397" s="8">
        <f t="shared" si="728"/>
        <v>180.2</v>
      </c>
      <c r="Q397" s="8"/>
      <c r="R397" s="8">
        <f t="shared" si="729"/>
        <v>180.2</v>
      </c>
      <c r="S397" s="67"/>
    </row>
    <row r="398" spans="1:19" ht="31.5" outlineLevel="7" x14ac:dyDescent="0.25">
      <c r="A398" s="11" t="s">
        <v>505</v>
      </c>
      <c r="B398" s="11" t="s">
        <v>92</v>
      </c>
      <c r="C398" s="59" t="s">
        <v>93</v>
      </c>
      <c r="D398" s="8">
        <v>2196.5</v>
      </c>
      <c r="E398" s="8"/>
      <c r="F398" s="8">
        <f t="shared" si="725"/>
        <v>2196.5</v>
      </c>
      <c r="G398" s="8">
        <v>279.8</v>
      </c>
      <c r="H398" s="8">
        <f t="shared" si="724"/>
        <v>2476.3000000000002</v>
      </c>
      <c r="I398" s="8">
        <v>1980</v>
      </c>
      <c r="J398" s="8"/>
      <c r="K398" s="8">
        <f t="shared" si="726"/>
        <v>1980</v>
      </c>
      <c r="L398" s="8"/>
      <c r="M398" s="8">
        <f t="shared" si="727"/>
        <v>1980</v>
      </c>
      <c r="N398" s="8">
        <v>2196.5</v>
      </c>
      <c r="O398" s="8"/>
      <c r="P398" s="8">
        <f t="shared" si="728"/>
        <v>2196.5</v>
      </c>
      <c r="Q398" s="8"/>
      <c r="R398" s="8">
        <f t="shared" si="729"/>
        <v>2196.5</v>
      </c>
      <c r="S398" s="67"/>
    </row>
    <row r="399" spans="1:19" ht="31.5" hidden="1" outlineLevel="5" x14ac:dyDescent="0.25">
      <c r="A399" s="5" t="s">
        <v>501</v>
      </c>
      <c r="B399" s="5"/>
      <c r="C399" s="60" t="s">
        <v>502</v>
      </c>
      <c r="D399" s="4">
        <f>D400</f>
        <v>780</v>
      </c>
      <c r="E399" s="4">
        <f t="shared" ref="E399:H399" si="730">E400</f>
        <v>0</v>
      </c>
      <c r="F399" s="4">
        <f t="shared" si="730"/>
        <v>780</v>
      </c>
      <c r="G399" s="4">
        <f t="shared" si="730"/>
        <v>0</v>
      </c>
      <c r="H399" s="4">
        <f t="shared" si="730"/>
        <v>780</v>
      </c>
      <c r="I399" s="4">
        <f>I400</f>
        <v>780</v>
      </c>
      <c r="J399" s="4">
        <f t="shared" ref="J399:M399" si="731">J400</f>
        <v>0</v>
      </c>
      <c r="K399" s="4">
        <f t="shared" si="731"/>
        <v>780</v>
      </c>
      <c r="L399" s="4">
        <f t="shared" si="731"/>
        <v>0</v>
      </c>
      <c r="M399" s="4">
        <f t="shared" si="731"/>
        <v>780</v>
      </c>
      <c r="N399" s="4">
        <f>N400</f>
        <v>780</v>
      </c>
      <c r="O399" s="4">
        <f t="shared" ref="O399:R399" si="732">O400</f>
        <v>0</v>
      </c>
      <c r="P399" s="4">
        <f t="shared" si="732"/>
        <v>780</v>
      </c>
      <c r="Q399" s="4">
        <f t="shared" si="732"/>
        <v>0</v>
      </c>
      <c r="R399" s="4">
        <f t="shared" si="732"/>
        <v>780</v>
      </c>
      <c r="S399" s="67"/>
    </row>
    <row r="400" spans="1:19" ht="15.75" hidden="1" outlineLevel="7" x14ac:dyDescent="0.25">
      <c r="A400" s="11" t="s">
        <v>501</v>
      </c>
      <c r="B400" s="11" t="s">
        <v>33</v>
      </c>
      <c r="C400" s="59" t="s">
        <v>34</v>
      </c>
      <c r="D400" s="8">
        <v>780</v>
      </c>
      <c r="E400" s="8"/>
      <c r="F400" s="8">
        <f t="shared" ref="F400" si="733">SUM(D400:E400)</f>
        <v>780</v>
      </c>
      <c r="G400" s="8"/>
      <c r="H400" s="8">
        <f t="shared" ref="H400" si="734">SUM(F400:G400)</f>
        <v>780</v>
      </c>
      <c r="I400" s="8">
        <v>780</v>
      </c>
      <c r="J400" s="8"/>
      <c r="K400" s="8">
        <f t="shared" ref="K400" si="735">SUM(I400:J400)</f>
        <v>780</v>
      </c>
      <c r="L400" s="8"/>
      <c r="M400" s="8">
        <f t="shared" ref="M400" si="736">SUM(K400:L400)</f>
        <v>780</v>
      </c>
      <c r="N400" s="8">
        <v>780</v>
      </c>
      <c r="O400" s="8"/>
      <c r="P400" s="8">
        <f t="shared" ref="P400" si="737">SUM(N400:O400)</f>
        <v>780</v>
      </c>
      <c r="Q400" s="8"/>
      <c r="R400" s="8">
        <f t="shared" ref="R400" si="738">SUM(P400:Q400)</f>
        <v>780</v>
      </c>
      <c r="S400" s="67"/>
    </row>
    <row r="401" spans="1:19" ht="31.5" outlineLevel="4" x14ac:dyDescent="0.25">
      <c r="A401" s="5" t="s">
        <v>507</v>
      </c>
      <c r="B401" s="5"/>
      <c r="C401" s="60" t="s">
        <v>610</v>
      </c>
      <c r="D401" s="4">
        <f>D404+D402</f>
        <v>0</v>
      </c>
      <c r="E401" s="4">
        <f t="shared" ref="E401" si="739">E404+E402</f>
        <v>0</v>
      </c>
      <c r="F401" s="4"/>
      <c r="G401" s="4">
        <f>G404+G402+G406</f>
        <v>2543.7894700000002</v>
      </c>
      <c r="H401" s="4">
        <f t="shared" ref="H401:R401" si="740">H404+H402+H406</f>
        <v>2543.7894700000002</v>
      </c>
      <c r="I401" s="4">
        <f t="shared" si="740"/>
        <v>5360.4520499999999</v>
      </c>
      <c r="J401" s="4">
        <f t="shared" si="740"/>
        <v>0</v>
      </c>
      <c r="K401" s="4">
        <f t="shared" si="740"/>
        <v>2748.9495500000003</v>
      </c>
      <c r="L401" s="4">
        <f t="shared" si="740"/>
        <v>2717.26316</v>
      </c>
      <c r="M401" s="4">
        <f t="shared" si="740"/>
        <v>5466.2127099999998</v>
      </c>
      <c r="N401" s="4">
        <f t="shared" si="740"/>
        <v>0</v>
      </c>
      <c r="O401" s="4">
        <f t="shared" si="740"/>
        <v>0</v>
      </c>
      <c r="P401" s="4">
        <f t="shared" si="740"/>
        <v>0</v>
      </c>
      <c r="Q401" s="4">
        <f t="shared" si="740"/>
        <v>7095.4</v>
      </c>
      <c r="R401" s="4">
        <f t="shared" si="740"/>
        <v>7095.4</v>
      </c>
      <c r="S401" s="67"/>
    </row>
    <row r="402" spans="1:19" ht="63" hidden="1" outlineLevel="4" x14ac:dyDescent="0.25">
      <c r="A402" s="5" t="s">
        <v>510</v>
      </c>
      <c r="B402" s="5"/>
      <c r="C402" s="60" t="s">
        <v>636</v>
      </c>
      <c r="D402" s="4">
        <f>D403</f>
        <v>0</v>
      </c>
      <c r="E402" s="4">
        <f t="shared" ref="E402:G402" si="741">E403</f>
        <v>0</v>
      </c>
      <c r="F402" s="4"/>
      <c r="G402" s="4">
        <f t="shared" si="741"/>
        <v>0</v>
      </c>
      <c r="H402" s="4"/>
      <c r="I402" s="4">
        <f t="shared" ref="I402:R406" si="742">I403</f>
        <v>137.44704999999999</v>
      </c>
      <c r="J402" s="4">
        <f t="shared" si="742"/>
        <v>0</v>
      </c>
      <c r="K402" s="4">
        <f t="shared" si="742"/>
        <v>137.44704999999999</v>
      </c>
      <c r="L402" s="4">
        <f t="shared" si="742"/>
        <v>0</v>
      </c>
      <c r="M402" s="4">
        <f t="shared" si="742"/>
        <v>137.44704999999999</v>
      </c>
      <c r="N402" s="4">
        <f t="shared" si="742"/>
        <v>0</v>
      </c>
      <c r="O402" s="4">
        <f t="shared" si="742"/>
        <v>0</v>
      </c>
      <c r="P402" s="4">
        <f t="shared" si="742"/>
        <v>0</v>
      </c>
      <c r="Q402" s="4">
        <f t="shared" si="742"/>
        <v>0</v>
      </c>
      <c r="R402" s="4">
        <f t="shared" si="742"/>
        <v>0</v>
      </c>
      <c r="S402" s="67"/>
    </row>
    <row r="403" spans="1:19" ht="31.5" hidden="1" outlineLevel="4" x14ac:dyDescent="0.25">
      <c r="A403" s="11" t="s">
        <v>510</v>
      </c>
      <c r="B403" s="11" t="s">
        <v>92</v>
      </c>
      <c r="C403" s="59" t="s">
        <v>93</v>
      </c>
      <c r="D403" s="8"/>
      <c r="E403" s="8"/>
      <c r="F403" s="8"/>
      <c r="G403" s="8"/>
      <c r="H403" s="8"/>
      <c r="I403" s="47">
        <v>137.44704999999999</v>
      </c>
      <c r="J403" s="8"/>
      <c r="K403" s="8">
        <f t="shared" ref="K403" si="743">SUM(I403:J403)</f>
        <v>137.44704999999999</v>
      </c>
      <c r="L403" s="8"/>
      <c r="M403" s="8">
        <f t="shared" ref="M403" si="744">SUM(K403:L403)</f>
        <v>137.44704999999999</v>
      </c>
      <c r="N403" s="8"/>
      <c r="O403" s="8"/>
      <c r="P403" s="8"/>
      <c r="Q403" s="8"/>
      <c r="R403" s="8">
        <f t="shared" ref="R403" si="745">SUM(P403:Q403)</f>
        <v>0</v>
      </c>
      <c r="S403" s="67"/>
    </row>
    <row r="404" spans="1:19" s="92" customFormat="1" ht="63" outlineLevel="5" x14ac:dyDescent="0.25">
      <c r="A404" s="5" t="s">
        <v>510</v>
      </c>
      <c r="B404" s="5"/>
      <c r="C404" s="60" t="s">
        <v>651</v>
      </c>
      <c r="D404" s="4">
        <f>D405</f>
        <v>0</v>
      </c>
      <c r="E404" s="4">
        <f t="shared" ref="E404:H406" si="746">E405</f>
        <v>0</v>
      </c>
      <c r="F404" s="4"/>
      <c r="G404" s="4">
        <f t="shared" si="746"/>
        <v>0</v>
      </c>
      <c r="H404" s="4">
        <f t="shared" si="746"/>
        <v>0</v>
      </c>
      <c r="I404" s="4">
        <f t="shared" si="742"/>
        <v>2611.5025000000001</v>
      </c>
      <c r="J404" s="4">
        <f t="shared" si="742"/>
        <v>0</v>
      </c>
      <c r="K404" s="4">
        <f t="shared" si="742"/>
        <v>2611.5025000000001</v>
      </c>
      <c r="L404" s="4">
        <f t="shared" si="742"/>
        <v>0</v>
      </c>
      <c r="M404" s="4">
        <f t="shared" si="742"/>
        <v>2611.5025000000001</v>
      </c>
      <c r="N404" s="4">
        <f t="shared" si="742"/>
        <v>0</v>
      </c>
      <c r="O404" s="4">
        <f t="shared" si="742"/>
        <v>0</v>
      </c>
      <c r="P404" s="4">
        <f t="shared" si="742"/>
        <v>0</v>
      </c>
      <c r="Q404" s="4">
        <f t="shared" si="742"/>
        <v>7095.4</v>
      </c>
      <c r="R404" s="4">
        <f t="shared" si="742"/>
        <v>7095.4</v>
      </c>
      <c r="S404" s="67"/>
    </row>
    <row r="405" spans="1:19" s="92" customFormat="1" ht="31.5" outlineLevel="7" x14ac:dyDescent="0.25">
      <c r="A405" s="11" t="s">
        <v>510</v>
      </c>
      <c r="B405" s="11" t="s">
        <v>92</v>
      </c>
      <c r="C405" s="59" t="s">
        <v>93</v>
      </c>
      <c r="D405" s="8"/>
      <c r="E405" s="8"/>
      <c r="F405" s="8"/>
      <c r="G405" s="8"/>
      <c r="H405" s="8">
        <f t="shared" ref="H405" si="747">SUM(F405:G405)</f>
        <v>0</v>
      </c>
      <c r="I405" s="8">
        <v>2611.5025000000001</v>
      </c>
      <c r="J405" s="8"/>
      <c r="K405" s="8">
        <f t="shared" ref="K405" si="748">SUM(I405:J405)</f>
        <v>2611.5025000000001</v>
      </c>
      <c r="L405" s="8"/>
      <c r="M405" s="8">
        <f t="shared" ref="M405" si="749">SUM(K405:L405)</f>
        <v>2611.5025000000001</v>
      </c>
      <c r="N405" s="8"/>
      <c r="O405" s="8"/>
      <c r="P405" s="8"/>
      <c r="Q405" s="8">
        <v>7095.4</v>
      </c>
      <c r="R405" s="8">
        <f t="shared" ref="R405" si="750">SUM(P405:Q405)</f>
        <v>7095.4</v>
      </c>
      <c r="S405" s="67"/>
    </row>
    <row r="406" spans="1:19" s="92" customFormat="1" ht="47.25" outlineLevel="7" x14ac:dyDescent="0.2">
      <c r="A406" s="5" t="s">
        <v>711</v>
      </c>
      <c r="B406" s="5"/>
      <c r="C406" s="21" t="s">
        <v>834</v>
      </c>
      <c r="D406" s="8"/>
      <c r="E406" s="8"/>
      <c r="F406" s="8"/>
      <c r="G406" s="4">
        <f t="shared" si="746"/>
        <v>2543.7894700000002</v>
      </c>
      <c r="H406" s="4">
        <f t="shared" si="746"/>
        <v>2543.7894700000002</v>
      </c>
      <c r="I406" s="4">
        <f t="shared" si="742"/>
        <v>2611.5025000000001</v>
      </c>
      <c r="J406" s="4">
        <f t="shared" si="742"/>
        <v>0</v>
      </c>
      <c r="K406" s="4">
        <f t="shared" si="742"/>
        <v>0</v>
      </c>
      <c r="L406" s="4">
        <f t="shared" si="742"/>
        <v>2717.26316</v>
      </c>
      <c r="M406" s="4">
        <f t="shared" si="742"/>
        <v>2717.26316</v>
      </c>
      <c r="N406" s="8"/>
      <c r="O406" s="8"/>
      <c r="P406" s="8"/>
      <c r="Q406" s="8"/>
      <c r="R406" s="8"/>
      <c r="S406" s="67"/>
    </row>
    <row r="407" spans="1:19" s="92" customFormat="1" ht="31.5" outlineLevel="7" x14ac:dyDescent="0.2">
      <c r="A407" s="11" t="s">
        <v>711</v>
      </c>
      <c r="B407" s="11" t="s">
        <v>92</v>
      </c>
      <c r="C407" s="16" t="s">
        <v>93</v>
      </c>
      <c r="D407" s="8"/>
      <c r="E407" s="8"/>
      <c r="F407" s="8"/>
      <c r="G407" s="8">
        <v>2543.7894700000002</v>
      </c>
      <c r="H407" s="8">
        <f t="shared" ref="H407" si="751">SUM(F407:G407)</f>
        <v>2543.7894700000002</v>
      </c>
      <c r="I407" s="8">
        <v>2611.5025000000001</v>
      </c>
      <c r="J407" s="8"/>
      <c r="K407" s="8"/>
      <c r="L407" s="8">
        <v>2717.26316</v>
      </c>
      <c r="M407" s="8">
        <f t="shared" ref="M407" si="752">SUM(K407:L407)</f>
        <v>2717.26316</v>
      </c>
      <c r="N407" s="8"/>
      <c r="O407" s="8"/>
      <c r="P407" s="8"/>
      <c r="Q407" s="8"/>
      <c r="R407" s="8"/>
      <c r="S407" s="67"/>
    </row>
    <row r="408" spans="1:19" ht="31.5" outlineLevel="3" x14ac:dyDescent="0.25">
      <c r="A408" s="5" t="s">
        <v>492</v>
      </c>
      <c r="B408" s="5"/>
      <c r="C408" s="60" t="s">
        <v>493</v>
      </c>
      <c r="D408" s="4">
        <f>D409</f>
        <v>95170.099999999991</v>
      </c>
      <c r="E408" s="4">
        <f t="shared" ref="E408:H408" si="753">E409</f>
        <v>0</v>
      </c>
      <c r="F408" s="4">
        <f t="shared" si="753"/>
        <v>95170.099999999991</v>
      </c>
      <c r="G408" s="4">
        <f t="shared" si="753"/>
        <v>-1063.8761999999999</v>
      </c>
      <c r="H408" s="4">
        <f t="shared" si="753"/>
        <v>94106.223799999992</v>
      </c>
      <c r="I408" s="4">
        <f>I409</f>
        <v>90838.200000000012</v>
      </c>
      <c r="J408" s="4">
        <f t="shared" ref="J408:M408" si="754">J409</f>
        <v>0</v>
      </c>
      <c r="K408" s="4">
        <f t="shared" si="754"/>
        <v>90838.200000000012</v>
      </c>
      <c r="L408" s="4">
        <f t="shared" si="754"/>
        <v>0</v>
      </c>
      <c r="M408" s="4">
        <f t="shared" si="754"/>
        <v>90838.200000000012</v>
      </c>
      <c r="N408" s="4">
        <f>N409</f>
        <v>90606.5</v>
      </c>
      <c r="O408" s="4">
        <f t="shared" ref="O408:R408" si="755">O409</f>
        <v>0</v>
      </c>
      <c r="P408" s="4">
        <f t="shared" si="755"/>
        <v>90606.5</v>
      </c>
      <c r="Q408" s="4">
        <f t="shared" si="755"/>
        <v>0</v>
      </c>
      <c r="R408" s="4">
        <f t="shared" si="755"/>
        <v>90606.5</v>
      </c>
      <c r="S408" s="67"/>
    </row>
    <row r="409" spans="1:19" ht="31.5" outlineLevel="4" x14ac:dyDescent="0.25">
      <c r="A409" s="5" t="s">
        <v>494</v>
      </c>
      <c r="B409" s="5"/>
      <c r="C409" s="60" t="s">
        <v>57</v>
      </c>
      <c r="D409" s="4">
        <f>D410+D414+D416+D418</f>
        <v>95170.099999999991</v>
      </c>
      <c r="E409" s="4">
        <f t="shared" ref="E409:R409" si="756">E410+E414+E416+E418</f>
        <v>0</v>
      </c>
      <c r="F409" s="4">
        <f t="shared" si="756"/>
        <v>95170.099999999991</v>
      </c>
      <c r="G409" s="4">
        <f t="shared" si="756"/>
        <v>-1063.8761999999999</v>
      </c>
      <c r="H409" s="4">
        <f t="shared" si="756"/>
        <v>94106.223799999992</v>
      </c>
      <c r="I409" s="4">
        <f t="shared" si="756"/>
        <v>90838.200000000012</v>
      </c>
      <c r="J409" s="4">
        <f t="shared" si="756"/>
        <v>0</v>
      </c>
      <c r="K409" s="4">
        <f t="shared" si="756"/>
        <v>90838.200000000012</v>
      </c>
      <c r="L409" s="4">
        <f t="shared" si="756"/>
        <v>0</v>
      </c>
      <c r="M409" s="4">
        <f t="shared" si="756"/>
        <v>90838.200000000012</v>
      </c>
      <c r="N409" s="4">
        <f t="shared" si="756"/>
        <v>90606.5</v>
      </c>
      <c r="O409" s="4">
        <f t="shared" si="756"/>
        <v>0</v>
      </c>
      <c r="P409" s="4">
        <f t="shared" si="756"/>
        <v>90606.5</v>
      </c>
      <c r="Q409" s="4">
        <f t="shared" si="756"/>
        <v>0</v>
      </c>
      <c r="R409" s="4">
        <f t="shared" si="756"/>
        <v>90606.5</v>
      </c>
      <c r="S409" s="67"/>
    </row>
    <row r="410" spans="1:19" ht="15.75" outlineLevel="5" x14ac:dyDescent="0.25">
      <c r="A410" s="5" t="s">
        <v>513</v>
      </c>
      <c r="B410" s="5"/>
      <c r="C410" s="60" t="s">
        <v>59</v>
      </c>
      <c r="D410" s="4">
        <f>D411+D412+D413</f>
        <v>5056.1000000000004</v>
      </c>
      <c r="E410" s="4">
        <f t="shared" ref="E410:H410" si="757">E411+E412+E413</f>
        <v>0</v>
      </c>
      <c r="F410" s="4">
        <f t="shared" si="757"/>
        <v>5056.1000000000004</v>
      </c>
      <c r="G410" s="4">
        <f t="shared" si="757"/>
        <v>0</v>
      </c>
      <c r="H410" s="4">
        <f t="shared" si="757"/>
        <v>5056.1000000000004</v>
      </c>
      <c r="I410" s="4">
        <f>I411+I412+I413</f>
        <v>4130.3999999999996</v>
      </c>
      <c r="J410" s="4">
        <f t="shared" ref="J410:M410" si="758">J411+J412+J413</f>
        <v>0</v>
      </c>
      <c r="K410" s="4">
        <f t="shared" si="758"/>
        <v>4130.3999999999996</v>
      </c>
      <c r="L410" s="4">
        <f t="shared" si="758"/>
        <v>0</v>
      </c>
      <c r="M410" s="4">
        <f t="shared" si="758"/>
        <v>4130.3999999999996</v>
      </c>
      <c r="N410" s="4">
        <f>N411+N412+N413</f>
        <v>3898.7</v>
      </c>
      <c r="O410" s="4">
        <f t="shared" ref="O410:R410" si="759">O411+O412+O413</f>
        <v>0</v>
      </c>
      <c r="P410" s="4">
        <f t="shared" si="759"/>
        <v>3898.7</v>
      </c>
      <c r="Q410" s="4">
        <f t="shared" si="759"/>
        <v>0</v>
      </c>
      <c r="R410" s="4">
        <f t="shared" si="759"/>
        <v>3898.7</v>
      </c>
      <c r="S410" s="67"/>
    </row>
    <row r="411" spans="1:19" ht="63" outlineLevel="7" x14ac:dyDescent="0.25">
      <c r="A411" s="11" t="s">
        <v>513</v>
      </c>
      <c r="B411" s="11" t="s">
        <v>8</v>
      </c>
      <c r="C411" s="59" t="s">
        <v>9</v>
      </c>
      <c r="D411" s="8">
        <v>4876.5</v>
      </c>
      <c r="E411" s="8"/>
      <c r="F411" s="8">
        <f t="shared" ref="F411:F413" si="760">SUM(D411:E411)</f>
        <v>4876.5</v>
      </c>
      <c r="G411" s="8">
        <v>-7.31053</v>
      </c>
      <c r="H411" s="8">
        <f t="shared" ref="H411:H413" si="761">SUM(F411:G411)</f>
        <v>4869.1894700000003</v>
      </c>
      <c r="I411" s="8">
        <v>3966.7</v>
      </c>
      <c r="J411" s="8"/>
      <c r="K411" s="8">
        <f t="shared" ref="K411:K412" si="762">SUM(I411:J411)</f>
        <v>3966.7</v>
      </c>
      <c r="L411" s="8"/>
      <c r="M411" s="8">
        <f t="shared" ref="M411:M413" si="763">SUM(K411:L411)</f>
        <v>3966.7</v>
      </c>
      <c r="N411" s="8">
        <v>3735</v>
      </c>
      <c r="O411" s="8"/>
      <c r="P411" s="8">
        <f t="shared" ref="P411:P412" si="764">SUM(N411:O411)</f>
        <v>3735</v>
      </c>
      <c r="Q411" s="8"/>
      <c r="R411" s="8">
        <f t="shared" ref="R411:R413" si="765">SUM(P411:Q411)</f>
        <v>3735</v>
      </c>
      <c r="S411" s="67"/>
    </row>
    <row r="412" spans="1:19" ht="31.5" outlineLevel="7" x14ac:dyDescent="0.25">
      <c r="A412" s="11" t="s">
        <v>513</v>
      </c>
      <c r="B412" s="11" t="s">
        <v>11</v>
      </c>
      <c r="C412" s="59" t="s">
        <v>12</v>
      </c>
      <c r="D412" s="8">
        <v>178.6</v>
      </c>
      <c r="E412" s="8"/>
      <c r="F412" s="8">
        <f t="shared" si="760"/>
        <v>178.6</v>
      </c>
      <c r="G412" s="8">
        <v>7.31053</v>
      </c>
      <c r="H412" s="8">
        <f t="shared" si="761"/>
        <v>185.91052999999999</v>
      </c>
      <c r="I412" s="8">
        <v>163.69999999999999</v>
      </c>
      <c r="J412" s="8"/>
      <c r="K412" s="8">
        <f t="shared" si="762"/>
        <v>163.69999999999999</v>
      </c>
      <c r="L412" s="8"/>
      <c r="M412" s="8">
        <f t="shared" si="763"/>
        <v>163.69999999999999</v>
      </c>
      <c r="N412" s="8">
        <v>163.69999999999999</v>
      </c>
      <c r="O412" s="8"/>
      <c r="P412" s="8">
        <f t="shared" si="764"/>
        <v>163.69999999999999</v>
      </c>
      <c r="Q412" s="8"/>
      <c r="R412" s="8">
        <f t="shared" si="765"/>
        <v>163.69999999999999</v>
      </c>
      <c r="S412" s="67"/>
    </row>
    <row r="413" spans="1:19" ht="15.75" hidden="1" outlineLevel="7" x14ac:dyDescent="0.25">
      <c r="A413" s="11" t="s">
        <v>513</v>
      </c>
      <c r="B413" s="11" t="s">
        <v>27</v>
      </c>
      <c r="C413" s="59" t="s">
        <v>28</v>
      </c>
      <c r="D413" s="8">
        <v>1</v>
      </c>
      <c r="E413" s="8"/>
      <c r="F413" s="8">
        <f t="shared" si="760"/>
        <v>1</v>
      </c>
      <c r="G413" s="8"/>
      <c r="H413" s="8">
        <f t="shared" si="761"/>
        <v>1</v>
      </c>
      <c r="I413" s="8"/>
      <c r="J413" s="8"/>
      <c r="K413" s="8"/>
      <c r="L413" s="8"/>
      <c r="M413" s="8">
        <f t="shared" si="763"/>
        <v>0</v>
      </c>
      <c r="N413" s="8"/>
      <c r="O413" s="8"/>
      <c r="P413" s="8"/>
      <c r="Q413" s="8"/>
      <c r="R413" s="8">
        <f t="shared" si="765"/>
        <v>0</v>
      </c>
      <c r="S413" s="67"/>
    </row>
    <row r="414" spans="1:19" ht="15.75" outlineLevel="5" x14ac:dyDescent="0.25">
      <c r="A414" s="5" t="s">
        <v>495</v>
      </c>
      <c r="B414" s="5"/>
      <c r="C414" s="60" t="s">
        <v>417</v>
      </c>
      <c r="D414" s="4">
        <f>D415</f>
        <v>37449.800000000003</v>
      </c>
      <c r="E414" s="4">
        <f t="shared" ref="E414:H414" si="766">E415</f>
        <v>0</v>
      </c>
      <c r="F414" s="4">
        <f t="shared" si="766"/>
        <v>37449.800000000003</v>
      </c>
      <c r="G414" s="4">
        <f t="shared" si="766"/>
        <v>29.5</v>
      </c>
      <c r="H414" s="4">
        <f t="shared" si="766"/>
        <v>37479.300000000003</v>
      </c>
      <c r="I414" s="4">
        <f>I415</f>
        <v>36702.800000000003</v>
      </c>
      <c r="J414" s="4">
        <f t="shared" ref="J414:M414" si="767">J415</f>
        <v>0</v>
      </c>
      <c r="K414" s="4">
        <f t="shared" si="767"/>
        <v>36702.800000000003</v>
      </c>
      <c r="L414" s="4">
        <f t="shared" si="767"/>
        <v>0</v>
      </c>
      <c r="M414" s="4">
        <f t="shared" si="767"/>
        <v>36702.800000000003</v>
      </c>
      <c r="N414" s="4">
        <f>N415</f>
        <v>36702.800000000003</v>
      </c>
      <c r="O414" s="4">
        <f t="shared" ref="O414:R414" si="768">O415</f>
        <v>0</v>
      </c>
      <c r="P414" s="4">
        <f t="shared" si="768"/>
        <v>36702.800000000003</v>
      </c>
      <c r="Q414" s="4">
        <f t="shared" si="768"/>
        <v>0</v>
      </c>
      <c r="R414" s="4">
        <f t="shared" si="768"/>
        <v>36702.800000000003</v>
      </c>
      <c r="S414" s="67"/>
    </row>
    <row r="415" spans="1:19" ht="31.5" outlineLevel="7" x14ac:dyDescent="0.25">
      <c r="A415" s="11" t="s">
        <v>495</v>
      </c>
      <c r="B415" s="11" t="s">
        <v>92</v>
      </c>
      <c r="C415" s="59" t="s">
        <v>93</v>
      </c>
      <c r="D415" s="8">
        <f>14807+22642.8</f>
        <v>37449.800000000003</v>
      </c>
      <c r="E415" s="8"/>
      <c r="F415" s="8">
        <f t="shared" ref="F415" si="769">SUM(D415:E415)</f>
        <v>37449.800000000003</v>
      </c>
      <c r="G415" s="8">
        <v>29.5</v>
      </c>
      <c r="H415" s="8">
        <f t="shared" ref="H415" si="770">SUM(F415:G415)</f>
        <v>37479.300000000003</v>
      </c>
      <c r="I415" s="8">
        <f>14060+22642.8</f>
        <v>36702.800000000003</v>
      </c>
      <c r="J415" s="8"/>
      <c r="K415" s="8">
        <f t="shared" ref="K415" si="771">SUM(I415:J415)</f>
        <v>36702.800000000003</v>
      </c>
      <c r="L415" s="8"/>
      <c r="M415" s="8">
        <f t="shared" ref="M415" si="772">SUM(K415:L415)</f>
        <v>36702.800000000003</v>
      </c>
      <c r="N415" s="8">
        <f>14060+22642.8</f>
        <v>36702.800000000003</v>
      </c>
      <c r="O415" s="8"/>
      <c r="P415" s="8">
        <f t="shared" ref="P415" si="773">SUM(N415:O415)</f>
        <v>36702.800000000003</v>
      </c>
      <c r="Q415" s="8"/>
      <c r="R415" s="8">
        <f t="shared" ref="R415" si="774">SUM(P415:Q415)</f>
        <v>36702.800000000003</v>
      </c>
      <c r="S415" s="67"/>
    </row>
    <row r="416" spans="1:19" ht="31.5" outlineLevel="5" x14ac:dyDescent="0.25">
      <c r="A416" s="5" t="s">
        <v>496</v>
      </c>
      <c r="B416" s="5"/>
      <c r="C416" s="60" t="s">
        <v>557</v>
      </c>
      <c r="D416" s="4">
        <f t="shared" ref="D416:R416" si="775">D417</f>
        <v>52126</v>
      </c>
      <c r="E416" s="4">
        <f t="shared" si="775"/>
        <v>0</v>
      </c>
      <c r="F416" s="4">
        <f t="shared" si="775"/>
        <v>52126</v>
      </c>
      <c r="G416" s="4">
        <f t="shared" si="775"/>
        <v>-1093.3761999999999</v>
      </c>
      <c r="H416" s="4">
        <f t="shared" si="775"/>
        <v>51032.623800000001</v>
      </c>
      <c r="I416" s="4">
        <f t="shared" si="775"/>
        <v>49520</v>
      </c>
      <c r="J416" s="4">
        <f t="shared" si="775"/>
        <v>0</v>
      </c>
      <c r="K416" s="4">
        <f t="shared" si="775"/>
        <v>49520</v>
      </c>
      <c r="L416" s="4">
        <f t="shared" si="775"/>
        <v>0</v>
      </c>
      <c r="M416" s="4">
        <f t="shared" si="775"/>
        <v>49520</v>
      </c>
      <c r="N416" s="4">
        <f t="shared" si="775"/>
        <v>49520</v>
      </c>
      <c r="O416" s="4">
        <f t="shared" si="775"/>
        <v>0</v>
      </c>
      <c r="P416" s="4">
        <f t="shared" si="775"/>
        <v>49520</v>
      </c>
      <c r="Q416" s="4">
        <f t="shared" si="775"/>
        <v>0</v>
      </c>
      <c r="R416" s="4">
        <f t="shared" si="775"/>
        <v>49520</v>
      </c>
      <c r="S416" s="67"/>
    </row>
    <row r="417" spans="1:19" ht="31.5" outlineLevel="7" x14ac:dyDescent="0.25">
      <c r="A417" s="11" t="s">
        <v>496</v>
      </c>
      <c r="B417" s="11" t="s">
        <v>92</v>
      </c>
      <c r="C417" s="59" t="s">
        <v>93</v>
      </c>
      <c r="D417" s="8">
        <f>52121.5+4.5</f>
        <v>52126</v>
      </c>
      <c r="E417" s="8"/>
      <c r="F417" s="8">
        <f t="shared" ref="F417" si="776">SUM(D417:E417)</f>
        <v>52126</v>
      </c>
      <c r="G417" s="8">
        <f>-29.5-1063.8762</f>
        <v>-1093.3761999999999</v>
      </c>
      <c r="H417" s="8">
        <f t="shared" ref="H417" si="777">SUM(F417:G417)</f>
        <v>51032.623800000001</v>
      </c>
      <c r="I417" s="8">
        <v>49520</v>
      </c>
      <c r="J417" s="8"/>
      <c r="K417" s="8">
        <f t="shared" ref="K417" si="778">SUM(I417:J417)</f>
        <v>49520</v>
      </c>
      <c r="L417" s="8"/>
      <c r="M417" s="8">
        <f t="shared" ref="M417" si="779">SUM(K417:L417)</f>
        <v>49520</v>
      </c>
      <c r="N417" s="8">
        <v>49520</v>
      </c>
      <c r="O417" s="8"/>
      <c r="P417" s="8">
        <f t="shared" ref="P417" si="780">SUM(N417:O417)</f>
        <v>49520</v>
      </c>
      <c r="Q417" s="8"/>
      <c r="R417" s="8">
        <f t="shared" ref="R417" si="781">SUM(P417:Q417)</f>
        <v>49520</v>
      </c>
      <c r="S417" s="67"/>
    </row>
    <row r="418" spans="1:19" ht="31.5" hidden="1" outlineLevel="5" x14ac:dyDescent="0.25">
      <c r="A418" s="5" t="s">
        <v>497</v>
      </c>
      <c r="B418" s="5"/>
      <c r="C418" s="60" t="s">
        <v>498</v>
      </c>
      <c r="D418" s="4">
        <f>D419</f>
        <v>538.20000000000005</v>
      </c>
      <c r="E418" s="4">
        <f t="shared" ref="E418:H418" si="782">E419</f>
        <v>0</v>
      </c>
      <c r="F418" s="4">
        <f t="shared" si="782"/>
        <v>538.20000000000005</v>
      </c>
      <c r="G418" s="4">
        <f t="shared" si="782"/>
        <v>0</v>
      </c>
      <c r="H418" s="4">
        <f t="shared" si="782"/>
        <v>538.20000000000005</v>
      </c>
      <c r="I418" s="4">
        <f>I419</f>
        <v>485</v>
      </c>
      <c r="J418" s="4">
        <f t="shared" ref="J418:M418" si="783">J419</f>
        <v>0</v>
      </c>
      <c r="K418" s="4">
        <f t="shared" si="783"/>
        <v>485</v>
      </c>
      <c r="L418" s="4">
        <f t="shared" si="783"/>
        <v>0</v>
      </c>
      <c r="M418" s="4">
        <f t="shared" si="783"/>
        <v>485</v>
      </c>
      <c r="N418" s="4">
        <f>N419</f>
        <v>485</v>
      </c>
      <c r="O418" s="4">
        <f t="shared" ref="O418:R418" si="784">O419</f>
        <v>0</v>
      </c>
      <c r="P418" s="4">
        <f t="shared" si="784"/>
        <v>485</v>
      </c>
      <c r="Q418" s="4">
        <f t="shared" si="784"/>
        <v>0</v>
      </c>
      <c r="R418" s="4">
        <f t="shared" si="784"/>
        <v>485</v>
      </c>
      <c r="S418" s="67"/>
    </row>
    <row r="419" spans="1:19" ht="31.5" hidden="1" outlineLevel="7" x14ac:dyDescent="0.25">
      <c r="A419" s="11" t="s">
        <v>497</v>
      </c>
      <c r="B419" s="11" t="s">
        <v>92</v>
      </c>
      <c r="C419" s="59" t="s">
        <v>93</v>
      </c>
      <c r="D419" s="8">
        <v>538.20000000000005</v>
      </c>
      <c r="E419" s="8"/>
      <c r="F419" s="8">
        <f t="shared" ref="F419" si="785">SUM(D419:E419)</f>
        <v>538.20000000000005</v>
      </c>
      <c r="G419" s="8"/>
      <c r="H419" s="8">
        <f t="shared" ref="H419" si="786">SUM(F419:G419)</f>
        <v>538.20000000000005</v>
      </c>
      <c r="I419" s="8">
        <v>485</v>
      </c>
      <c r="J419" s="8"/>
      <c r="K419" s="8">
        <f t="shared" ref="K419" si="787">SUM(I419:J419)</f>
        <v>485</v>
      </c>
      <c r="L419" s="8"/>
      <c r="M419" s="8">
        <f t="shared" ref="M419" si="788">SUM(K419:L419)</f>
        <v>485</v>
      </c>
      <c r="N419" s="8">
        <v>485</v>
      </c>
      <c r="O419" s="8"/>
      <c r="P419" s="8">
        <f t="shared" ref="P419" si="789">SUM(N419:O419)</f>
        <v>485</v>
      </c>
      <c r="Q419" s="8"/>
      <c r="R419" s="8">
        <f t="shared" ref="R419" si="790">SUM(P419:Q419)</f>
        <v>485</v>
      </c>
      <c r="S419" s="67"/>
    </row>
    <row r="420" spans="1:19" ht="31.5" outlineLevel="2" x14ac:dyDescent="0.25">
      <c r="A420" s="5" t="s">
        <v>84</v>
      </c>
      <c r="B420" s="5"/>
      <c r="C420" s="60" t="s">
        <v>85</v>
      </c>
      <c r="D420" s="4">
        <f>D421+D432+D438+D442</f>
        <v>6267.701</v>
      </c>
      <c r="E420" s="4">
        <f t="shared" ref="E420:R420" si="791">E421+E432+E438+E442</f>
        <v>1306</v>
      </c>
      <c r="F420" s="4">
        <f t="shared" si="791"/>
        <v>7573.701</v>
      </c>
      <c r="G420" s="4">
        <f t="shared" si="791"/>
        <v>1080.72855</v>
      </c>
      <c r="H420" s="4">
        <f t="shared" si="791"/>
        <v>8654.4295499999989</v>
      </c>
      <c r="I420" s="4">
        <f t="shared" si="791"/>
        <v>5510.7</v>
      </c>
      <c r="J420" s="4">
        <f t="shared" si="791"/>
        <v>1306</v>
      </c>
      <c r="K420" s="4">
        <f t="shared" si="791"/>
        <v>6816.7</v>
      </c>
      <c r="L420" s="4">
        <f t="shared" si="791"/>
        <v>0</v>
      </c>
      <c r="M420" s="4">
        <f t="shared" si="791"/>
        <v>6816.7</v>
      </c>
      <c r="N420" s="4">
        <f t="shared" si="791"/>
        <v>5510.7</v>
      </c>
      <c r="O420" s="4">
        <f t="shared" si="791"/>
        <v>1100</v>
      </c>
      <c r="P420" s="4">
        <f t="shared" si="791"/>
        <v>6610.7</v>
      </c>
      <c r="Q420" s="4">
        <f t="shared" si="791"/>
        <v>0</v>
      </c>
      <c r="R420" s="4">
        <f t="shared" si="791"/>
        <v>6610.7</v>
      </c>
      <c r="S420" s="67"/>
    </row>
    <row r="421" spans="1:19" ht="31.5" outlineLevel="3" x14ac:dyDescent="0.25">
      <c r="A421" s="5" t="s">
        <v>86</v>
      </c>
      <c r="B421" s="5"/>
      <c r="C421" s="60" t="s">
        <v>87</v>
      </c>
      <c r="D421" s="4">
        <f t="shared" ref="D421:R422" si="792">D422</f>
        <v>2425</v>
      </c>
      <c r="E421" s="4">
        <f t="shared" si="792"/>
        <v>1306</v>
      </c>
      <c r="F421" s="4">
        <f t="shared" si="792"/>
        <v>3731</v>
      </c>
      <c r="G421" s="4">
        <f t="shared" si="792"/>
        <v>1080.72855</v>
      </c>
      <c r="H421" s="4">
        <f t="shared" si="792"/>
        <v>4811.7285499999998</v>
      </c>
      <c r="I421" s="4">
        <f t="shared" si="792"/>
        <v>2140</v>
      </c>
      <c r="J421" s="4">
        <f t="shared" si="792"/>
        <v>1306</v>
      </c>
      <c r="K421" s="4">
        <f t="shared" si="792"/>
        <v>3446</v>
      </c>
      <c r="L421" s="4">
        <f t="shared" si="792"/>
        <v>0</v>
      </c>
      <c r="M421" s="4">
        <f t="shared" si="792"/>
        <v>3446</v>
      </c>
      <c r="N421" s="4">
        <f t="shared" si="792"/>
        <v>2140</v>
      </c>
      <c r="O421" s="4">
        <f t="shared" si="792"/>
        <v>1100</v>
      </c>
      <c r="P421" s="4">
        <f t="shared" si="792"/>
        <v>3240</v>
      </c>
      <c r="Q421" s="4">
        <f t="shared" si="792"/>
        <v>0</v>
      </c>
      <c r="R421" s="4">
        <f t="shared" si="792"/>
        <v>3240</v>
      </c>
      <c r="S421" s="67"/>
    </row>
    <row r="422" spans="1:19" ht="31.5" outlineLevel="4" x14ac:dyDescent="0.25">
      <c r="A422" s="5" t="s">
        <v>88</v>
      </c>
      <c r="B422" s="5"/>
      <c r="C422" s="60" t="s">
        <v>89</v>
      </c>
      <c r="D422" s="4">
        <f t="shared" si="792"/>
        <v>2425</v>
      </c>
      <c r="E422" s="4">
        <f>E423+E426</f>
        <v>1306</v>
      </c>
      <c r="F422" s="4">
        <f t="shared" ref="F422" si="793">F423+F426</f>
        <v>3731</v>
      </c>
      <c r="G422" s="4">
        <f>G423+G426+G428+G430</f>
        <v>1080.72855</v>
      </c>
      <c r="H422" s="4">
        <f t="shared" ref="H422:R422" si="794">H423+H426+H428+H430</f>
        <v>4811.7285499999998</v>
      </c>
      <c r="I422" s="4">
        <f t="shared" si="794"/>
        <v>2140</v>
      </c>
      <c r="J422" s="4">
        <f t="shared" si="794"/>
        <v>1306</v>
      </c>
      <c r="K422" s="4">
        <f t="shared" si="794"/>
        <v>3446</v>
      </c>
      <c r="L422" s="4">
        <f t="shared" si="794"/>
        <v>0</v>
      </c>
      <c r="M422" s="4">
        <f t="shared" si="794"/>
        <v>3446</v>
      </c>
      <c r="N422" s="4">
        <f t="shared" si="794"/>
        <v>2140</v>
      </c>
      <c r="O422" s="4">
        <f t="shared" si="794"/>
        <v>1100</v>
      </c>
      <c r="P422" s="4">
        <f t="shared" si="794"/>
        <v>3240</v>
      </c>
      <c r="Q422" s="4">
        <f t="shared" si="794"/>
        <v>0</v>
      </c>
      <c r="R422" s="4">
        <f t="shared" si="794"/>
        <v>3240</v>
      </c>
      <c r="S422" s="67"/>
    </row>
    <row r="423" spans="1:19" ht="31.5" hidden="1" outlineLevel="5" x14ac:dyDescent="0.25">
      <c r="A423" s="5" t="s">
        <v>90</v>
      </c>
      <c r="B423" s="5"/>
      <c r="C423" s="60" t="s">
        <v>91</v>
      </c>
      <c r="D423" s="4">
        <f>D424+D425</f>
        <v>2425</v>
      </c>
      <c r="E423" s="4">
        <f t="shared" ref="E423:H423" si="795">E424+E425</f>
        <v>0</v>
      </c>
      <c r="F423" s="4">
        <f t="shared" si="795"/>
        <v>2425</v>
      </c>
      <c r="G423" s="4">
        <f t="shared" si="795"/>
        <v>0</v>
      </c>
      <c r="H423" s="4">
        <f t="shared" si="795"/>
        <v>2425</v>
      </c>
      <c r="I423" s="4">
        <f>I424+I425</f>
        <v>2140</v>
      </c>
      <c r="J423" s="4">
        <f t="shared" ref="J423:M423" si="796">J424+J425</f>
        <v>0</v>
      </c>
      <c r="K423" s="4">
        <f t="shared" si="796"/>
        <v>2140</v>
      </c>
      <c r="L423" s="4">
        <f t="shared" si="796"/>
        <v>0</v>
      </c>
      <c r="M423" s="4">
        <f t="shared" si="796"/>
        <v>2140</v>
      </c>
      <c r="N423" s="4">
        <f>N424+N425</f>
        <v>2140</v>
      </c>
      <c r="O423" s="4">
        <f t="shared" ref="O423:R423" si="797">O424+O425</f>
        <v>0</v>
      </c>
      <c r="P423" s="4">
        <f t="shared" si="797"/>
        <v>2140</v>
      </c>
      <c r="Q423" s="4">
        <f t="shared" si="797"/>
        <v>0</v>
      </c>
      <c r="R423" s="4">
        <f t="shared" si="797"/>
        <v>2140</v>
      </c>
      <c r="S423" s="67"/>
    </row>
    <row r="424" spans="1:19" ht="31.5" hidden="1" outlineLevel="7" x14ac:dyDescent="0.25">
      <c r="A424" s="11" t="s">
        <v>90</v>
      </c>
      <c r="B424" s="11" t="s">
        <v>11</v>
      </c>
      <c r="C424" s="59" t="s">
        <v>12</v>
      </c>
      <c r="D424" s="8">
        <v>50</v>
      </c>
      <c r="E424" s="8"/>
      <c r="F424" s="8">
        <f t="shared" ref="F424:F425" si="798">SUM(D424:E424)</f>
        <v>50</v>
      </c>
      <c r="G424" s="8"/>
      <c r="H424" s="8">
        <f t="shared" ref="H424:H425" si="799">SUM(F424:G424)</f>
        <v>50</v>
      </c>
      <c r="I424" s="8">
        <v>40</v>
      </c>
      <c r="J424" s="8"/>
      <c r="K424" s="8">
        <f t="shared" ref="K424:K425" si="800">SUM(I424:J424)</f>
        <v>40</v>
      </c>
      <c r="L424" s="8"/>
      <c r="M424" s="8">
        <f t="shared" ref="M424:M425" si="801">SUM(K424:L424)</f>
        <v>40</v>
      </c>
      <c r="N424" s="8">
        <v>40</v>
      </c>
      <c r="O424" s="8"/>
      <c r="P424" s="8">
        <f t="shared" ref="P424:P425" si="802">SUM(N424:O424)</f>
        <v>40</v>
      </c>
      <c r="Q424" s="8"/>
      <c r="R424" s="8">
        <f t="shared" ref="R424:R425" si="803">SUM(P424:Q424)</f>
        <v>40</v>
      </c>
      <c r="S424" s="67"/>
    </row>
    <row r="425" spans="1:19" ht="31.5" hidden="1" outlineLevel="7" x14ac:dyDescent="0.25">
      <c r="A425" s="11" t="s">
        <v>90</v>
      </c>
      <c r="B425" s="11" t="s">
        <v>92</v>
      </c>
      <c r="C425" s="59" t="s">
        <v>93</v>
      </c>
      <c r="D425" s="8">
        <v>2375</v>
      </c>
      <c r="E425" s="8"/>
      <c r="F425" s="8">
        <f t="shared" si="798"/>
        <v>2375</v>
      </c>
      <c r="G425" s="8"/>
      <c r="H425" s="8">
        <f t="shared" si="799"/>
        <v>2375</v>
      </c>
      <c r="I425" s="8">
        <v>2100</v>
      </c>
      <c r="J425" s="8"/>
      <c r="K425" s="8">
        <f t="shared" si="800"/>
        <v>2100</v>
      </c>
      <c r="L425" s="8"/>
      <c r="M425" s="8">
        <f t="shared" si="801"/>
        <v>2100</v>
      </c>
      <c r="N425" s="8">
        <v>2100</v>
      </c>
      <c r="O425" s="8"/>
      <c r="P425" s="8">
        <f t="shared" si="802"/>
        <v>2100</v>
      </c>
      <c r="Q425" s="8"/>
      <c r="R425" s="8">
        <f t="shared" si="803"/>
        <v>2100</v>
      </c>
      <c r="S425" s="67"/>
    </row>
    <row r="426" spans="1:19" ht="31.5" hidden="1" outlineLevel="7" x14ac:dyDescent="0.2">
      <c r="A426" s="10" t="s">
        <v>675</v>
      </c>
      <c r="B426" s="10"/>
      <c r="C426" s="104" t="s">
        <v>701</v>
      </c>
      <c r="D426" s="4">
        <f t="shared" ref="D426:R430" si="804">D427</f>
        <v>0</v>
      </c>
      <c r="E426" s="4">
        <f t="shared" si="804"/>
        <v>1306</v>
      </c>
      <c r="F426" s="4">
        <f t="shared" si="804"/>
        <v>1306</v>
      </c>
      <c r="G426" s="4">
        <f t="shared" si="804"/>
        <v>0</v>
      </c>
      <c r="H426" s="4">
        <f t="shared" si="804"/>
        <v>1306</v>
      </c>
      <c r="I426" s="4">
        <f t="shared" si="804"/>
        <v>0</v>
      </c>
      <c r="J426" s="4">
        <f t="shared" si="804"/>
        <v>1306</v>
      </c>
      <c r="K426" s="4">
        <f t="shared" si="804"/>
        <v>1306</v>
      </c>
      <c r="L426" s="4">
        <f t="shared" si="804"/>
        <v>0</v>
      </c>
      <c r="M426" s="4">
        <f t="shared" si="804"/>
        <v>1306</v>
      </c>
      <c r="N426" s="4">
        <f t="shared" si="804"/>
        <v>0</v>
      </c>
      <c r="O426" s="4">
        <f t="shared" si="804"/>
        <v>1100</v>
      </c>
      <c r="P426" s="4">
        <f t="shared" si="804"/>
        <v>1100</v>
      </c>
      <c r="Q426" s="4">
        <f t="shared" si="804"/>
        <v>0</v>
      </c>
      <c r="R426" s="4">
        <f t="shared" si="804"/>
        <v>1100</v>
      </c>
      <c r="S426" s="67"/>
    </row>
    <row r="427" spans="1:19" ht="31.5" hidden="1" outlineLevel="7" x14ac:dyDescent="0.2">
      <c r="A427" s="9" t="s">
        <v>675</v>
      </c>
      <c r="B427" s="9" t="s">
        <v>92</v>
      </c>
      <c r="C427" s="65" t="s">
        <v>591</v>
      </c>
      <c r="D427" s="8"/>
      <c r="E427" s="8">
        <v>1306</v>
      </c>
      <c r="F427" s="8">
        <f>SUM(D427:E427)</f>
        <v>1306</v>
      </c>
      <c r="G427" s="8">
        <f>93+27.08095-120.08095</f>
        <v>0</v>
      </c>
      <c r="H427" s="8">
        <f>SUM(F427:G427)</f>
        <v>1306</v>
      </c>
      <c r="I427" s="8"/>
      <c r="J427" s="8">
        <v>1306</v>
      </c>
      <c r="K427" s="8">
        <f>SUM(I427:J427)</f>
        <v>1306</v>
      </c>
      <c r="L427" s="8"/>
      <c r="M427" s="8">
        <f>SUM(K427:L427)</f>
        <v>1306</v>
      </c>
      <c r="N427" s="8"/>
      <c r="O427" s="8">
        <v>1100</v>
      </c>
      <c r="P427" s="8">
        <f>SUM(N427:O427)</f>
        <v>1100</v>
      </c>
      <c r="Q427" s="8"/>
      <c r="R427" s="8">
        <f>SUM(P427:Q427)</f>
        <v>1100</v>
      </c>
      <c r="S427" s="67"/>
    </row>
    <row r="428" spans="1:19" ht="31.5" outlineLevel="7" x14ac:dyDescent="0.2">
      <c r="A428" s="10" t="s">
        <v>675</v>
      </c>
      <c r="B428" s="10"/>
      <c r="C428" s="104" t="s">
        <v>702</v>
      </c>
      <c r="D428" s="8"/>
      <c r="E428" s="8"/>
      <c r="F428" s="8"/>
      <c r="G428" s="4">
        <f t="shared" si="804"/>
        <v>129.38094999999998</v>
      </c>
      <c r="H428" s="4">
        <f t="shared" si="804"/>
        <v>129.38094999999998</v>
      </c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67"/>
    </row>
    <row r="429" spans="1:19" ht="31.5" outlineLevel="7" x14ac:dyDescent="0.2">
      <c r="A429" s="9" t="s">
        <v>675</v>
      </c>
      <c r="B429" s="9" t="s">
        <v>92</v>
      </c>
      <c r="C429" s="65" t="s">
        <v>591</v>
      </c>
      <c r="D429" s="8"/>
      <c r="E429" s="8"/>
      <c r="F429" s="8"/>
      <c r="G429" s="8">
        <f>102.3+27.08095</f>
        <v>129.38094999999998</v>
      </c>
      <c r="H429" s="8">
        <f>SUM(F429:G429)</f>
        <v>129.38094999999998</v>
      </c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67"/>
    </row>
    <row r="430" spans="1:19" ht="15.75" outlineLevel="7" x14ac:dyDescent="0.2">
      <c r="A430" s="10" t="s">
        <v>675</v>
      </c>
      <c r="B430" s="10"/>
      <c r="C430" s="104" t="s">
        <v>703</v>
      </c>
      <c r="D430" s="8"/>
      <c r="E430" s="8"/>
      <c r="F430" s="8"/>
      <c r="G430" s="4">
        <f t="shared" si="804"/>
        <v>951.34760000000006</v>
      </c>
      <c r="H430" s="4">
        <f t="shared" si="804"/>
        <v>951.34760000000006</v>
      </c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67"/>
    </row>
    <row r="431" spans="1:19" ht="31.5" outlineLevel="7" x14ac:dyDescent="0.2">
      <c r="A431" s="9" t="s">
        <v>675</v>
      </c>
      <c r="B431" s="9" t="s">
        <v>92</v>
      </c>
      <c r="C431" s="65" t="s">
        <v>591</v>
      </c>
      <c r="D431" s="8"/>
      <c r="E431" s="8"/>
      <c r="F431" s="8"/>
      <c r="G431" s="8">
        <f>734.7+216.6476</f>
        <v>951.34760000000006</v>
      </c>
      <c r="H431" s="8">
        <f>SUM(F431:G431)</f>
        <v>951.34760000000006</v>
      </c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67"/>
    </row>
    <row r="432" spans="1:19" ht="31.5" hidden="1" outlineLevel="3" x14ac:dyDescent="0.25">
      <c r="A432" s="5" t="s">
        <v>320</v>
      </c>
      <c r="B432" s="5"/>
      <c r="C432" s="60" t="s">
        <v>321</v>
      </c>
      <c r="D432" s="4">
        <f>D433</f>
        <v>2326.3000000000002</v>
      </c>
      <c r="E432" s="4">
        <f t="shared" ref="E432:H432" si="805">E433</f>
        <v>0</v>
      </c>
      <c r="F432" s="4">
        <f t="shared" si="805"/>
        <v>2326.3000000000002</v>
      </c>
      <c r="G432" s="4">
        <f t="shared" si="805"/>
        <v>0</v>
      </c>
      <c r="H432" s="4">
        <f t="shared" si="805"/>
        <v>2326.3000000000002</v>
      </c>
      <c r="I432" s="4">
        <f>I433</f>
        <v>2095</v>
      </c>
      <c r="J432" s="4">
        <f t="shared" ref="J432:M432" si="806">J433</f>
        <v>0</v>
      </c>
      <c r="K432" s="4">
        <f t="shared" si="806"/>
        <v>2095</v>
      </c>
      <c r="L432" s="4">
        <f t="shared" si="806"/>
        <v>0</v>
      </c>
      <c r="M432" s="4">
        <f t="shared" si="806"/>
        <v>2095</v>
      </c>
      <c r="N432" s="4">
        <f>N433</f>
        <v>2095</v>
      </c>
      <c r="O432" s="4">
        <f t="shared" ref="O432:R432" si="807">O433</f>
        <v>0</v>
      </c>
      <c r="P432" s="4">
        <f t="shared" si="807"/>
        <v>2095</v>
      </c>
      <c r="Q432" s="4">
        <f t="shared" si="807"/>
        <v>0</v>
      </c>
      <c r="R432" s="4">
        <f t="shared" si="807"/>
        <v>2095</v>
      </c>
      <c r="S432" s="67"/>
    </row>
    <row r="433" spans="1:19" ht="31.5" hidden="1" outlineLevel="4" x14ac:dyDescent="0.25">
      <c r="A433" s="5" t="s">
        <v>322</v>
      </c>
      <c r="B433" s="5"/>
      <c r="C433" s="60" t="s">
        <v>323</v>
      </c>
      <c r="D433" s="4">
        <f>D434+D436</f>
        <v>2326.3000000000002</v>
      </c>
      <c r="E433" s="4">
        <f t="shared" ref="E433:H433" si="808">E434+E436</f>
        <v>0</v>
      </c>
      <c r="F433" s="4">
        <f t="shared" si="808"/>
        <v>2326.3000000000002</v>
      </c>
      <c r="G433" s="4">
        <f t="shared" si="808"/>
        <v>0</v>
      </c>
      <c r="H433" s="4">
        <f t="shared" si="808"/>
        <v>2326.3000000000002</v>
      </c>
      <c r="I433" s="4">
        <f>I434+I436</f>
        <v>2095</v>
      </c>
      <c r="J433" s="4">
        <f t="shared" ref="J433:M433" si="809">J434+J436</f>
        <v>0</v>
      </c>
      <c r="K433" s="4">
        <f t="shared" si="809"/>
        <v>2095</v>
      </c>
      <c r="L433" s="4">
        <f t="shared" si="809"/>
        <v>0</v>
      </c>
      <c r="M433" s="4">
        <f t="shared" si="809"/>
        <v>2095</v>
      </c>
      <c r="N433" s="4">
        <f>N434+N436</f>
        <v>2095</v>
      </c>
      <c r="O433" s="4">
        <f t="shared" ref="O433:R433" si="810">O434+O436</f>
        <v>0</v>
      </c>
      <c r="P433" s="4">
        <f t="shared" si="810"/>
        <v>2095</v>
      </c>
      <c r="Q433" s="4">
        <f t="shared" si="810"/>
        <v>0</v>
      </c>
      <c r="R433" s="4">
        <f t="shared" si="810"/>
        <v>2095</v>
      </c>
      <c r="S433" s="67"/>
    </row>
    <row r="434" spans="1:19" ht="31.5" hidden="1" outlineLevel="5" x14ac:dyDescent="0.25">
      <c r="A434" s="5" t="s">
        <v>324</v>
      </c>
      <c r="B434" s="5"/>
      <c r="C434" s="60" t="s">
        <v>91</v>
      </c>
      <c r="D434" s="4">
        <f>D435</f>
        <v>1089.8</v>
      </c>
      <c r="E434" s="4">
        <f t="shared" ref="E434:H434" si="811">E435</f>
        <v>0</v>
      </c>
      <c r="F434" s="4">
        <f t="shared" si="811"/>
        <v>1089.8</v>
      </c>
      <c r="G434" s="4">
        <f t="shared" si="811"/>
        <v>0</v>
      </c>
      <c r="H434" s="4">
        <f t="shared" si="811"/>
        <v>1089.8</v>
      </c>
      <c r="I434" s="4">
        <f>I435</f>
        <v>980</v>
      </c>
      <c r="J434" s="4">
        <f t="shared" ref="J434:M434" si="812">J435</f>
        <v>0</v>
      </c>
      <c r="K434" s="4">
        <f t="shared" si="812"/>
        <v>980</v>
      </c>
      <c r="L434" s="4">
        <f t="shared" si="812"/>
        <v>0</v>
      </c>
      <c r="M434" s="4">
        <f t="shared" si="812"/>
        <v>980</v>
      </c>
      <c r="N434" s="4">
        <f>N435</f>
        <v>980</v>
      </c>
      <c r="O434" s="4">
        <f t="shared" ref="O434:R434" si="813">O435</f>
        <v>0</v>
      </c>
      <c r="P434" s="4">
        <f t="shared" si="813"/>
        <v>980</v>
      </c>
      <c r="Q434" s="4">
        <f t="shared" si="813"/>
        <v>0</v>
      </c>
      <c r="R434" s="4">
        <f t="shared" si="813"/>
        <v>980</v>
      </c>
      <c r="S434" s="67"/>
    </row>
    <row r="435" spans="1:19" ht="31.5" hidden="1" outlineLevel="7" x14ac:dyDescent="0.25">
      <c r="A435" s="11" t="s">
        <v>324</v>
      </c>
      <c r="B435" s="11" t="s">
        <v>92</v>
      </c>
      <c r="C435" s="59" t="s">
        <v>93</v>
      </c>
      <c r="D435" s="8">
        <v>1089.8</v>
      </c>
      <c r="E435" s="8"/>
      <c r="F435" s="8">
        <f t="shared" ref="F435" si="814">SUM(D435:E435)</f>
        <v>1089.8</v>
      </c>
      <c r="G435" s="8"/>
      <c r="H435" s="8">
        <f t="shared" ref="H435" si="815">SUM(F435:G435)</f>
        <v>1089.8</v>
      </c>
      <c r="I435" s="8">
        <v>980</v>
      </c>
      <c r="J435" s="8"/>
      <c r="K435" s="8">
        <f t="shared" ref="K435" si="816">SUM(I435:J435)</f>
        <v>980</v>
      </c>
      <c r="L435" s="8"/>
      <c r="M435" s="8">
        <f t="shared" ref="M435" si="817">SUM(K435:L435)</f>
        <v>980</v>
      </c>
      <c r="N435" s="8">
        <v>980</v>
      </c>
      <c r="O435" s="8"/>
      <c r="P435" s="8">
        <f t="shared" ref="P435" si="818">SUM(N435:O435)</f>
        <v>980</v>
      </c>
      <c r="Q435" s="8"/>
      <c r="R435" s="8">
        <f t="shared" ref="R435" si="819">SUM(P435:Q435)</f>
        <v>980</v>
      </c>
      <c r="S435" s="67"/>
    </row>
    <row r="436" spans="1:19" ht="15.75" hidden="1" outlineLevel="5" x14ac:dyDescent="0.25">
      <c r="A436" s="5" t="s">
        <v>325</v>
      </c>
      <c r="B436" s="5"/>
      <c r="C436" s="60" t="s">
        <v>326</v>
      </c>
      <c r="D436" s="4">
        <f>D437</f>
        <v>1236.5</v>
      </c>
      <c r="E436" s="4">
        <f t="shared" ref="E436:H436" si="820">E437</f>
        <v>0</v>
      </c>
      <c r="F436" s="4">
        <f t="shared" si="820"/>
        <v>1236.5</v>
      </c>
      <c r="G436" s="4">
        <f t="shared" si="820"/>
        <v>0</v>
      </c>
      <c r="H436" s="4">
        <f t="shared" si="820"/>
        <v>1236.5</v>
      </c>
      <c r="I436" s="4">
        <f>I437</f>
        <v>1115</v>
      </c>
      <c r="J436" s="4">
        <f t="shared" ref="J436:M436" si="821">J437</f>
        <v>0</v>
      </c>
      <c r="K436" s="4">
        <f t="shared" si="821"/>
        <v>1115</v>
      </c>
      <c r="L436" s="4">
        <f t="shared" si="821"/>
        <v>0</v>
      </c>
      <c r="M436" s="4">
        <f t="shared" si="821"/>
        <v>1115</v>
      </c>
      <c r="N436" s="4">
        <f>N437</f>
        <v>1115</v>
      </c>
      <c r="O436" s="4">
        <f t="shared" ref="O436:R436" si="822">O437</f>
        <v>0</v>
      </c>
      <c r="P436" s="4">
        <f t="shared" si="822"/>
        <v>1115</v>
      </c>
      <c r="Q436" s="4">
        <f t="shared" si="822"/>
        <v>0</v>
      </c>
      <c r="R436" s="4">
        <f t="shared" si="822"/>
        <v>1115</v>
      </c>
      <c r="S436" s="67"/>
    </row>
    <row r="437" spans="1:19" ht="15.75" hidden="1" outlineLevel="7" x14ac:dyDescent="0.25">
      <c r="A437" s="11" t="s">
        <v>325</v>
      </c>
      <c r="B437" s="11" t="s">
        <v>33</v>
      </c>
      <c r="C437" s="59" t="s">
        <v>34</v>
      </c>
      <c r="D437" s="8">
        <v>1236.5</v>
      </c>
      <c r="E437" s="8"/>
      <c r="F437" s="8">
        <f t="shared" ref="F437" si="823">SUM(D437:E437)</f>
        <v>1236.5</v>
      </c>
      <c r="G437" s="8"/>
      <c r="H437" s="8">
        <f t="shared" ref="H437" si="824">SUM(F437:G437)</f>
        <v>1236.5</v>
      </c>
      <c r="I437" s="8">
        <v>1115</v>
      </c>
      <c r="J437" s="8"/>
      <c r="K437" s="8">
        <f t="shared" ref="K437" si="825">SUM(I437:J437)</f>
        <v>1115</v>
      </c>
      <c r="L437" s="8"/>
      <c r="M437" s="8">
        <f t="shared" ref="M437" si="826">SUM(K437:L437)</f>
        <v>1115</v>
      </c>
      <c r="N437" s="8">
        <v>1115</v>
      </c>
      <c r="O437" s="8"/>
      <c r="P437" s="8">
        <f t="shared" ref="P437" si="827">SUM(N437:O437)</f>
        <v>1115</v>
      </c>
      <c r="Q437" s="8"/>
      <c r="R437" s="8">
        <f t="shared" ref="R437" si="828">SUM(P437:Q437)</f>
        <v>1115</v>
      </c>
      <c r="S437" s="67"/>
    </row>
    <row r="438" spans="1:19" ht="31.5" hidden="1" outlineLevel="3" x14ac:dyDescent="0.25">
      <c r="A438" s="5" t="s">
        <v>327</v>
      </c>
      <c r="B438" s="5"/>
      <c r="C438" s="60" t="s">
        <v>328</v>
      </c>
      <c r="D438" s="4">
        <f t="shared" ref="D438:R440" si="829">D439</f>
        <v>1241.5999999999999</v>
      </c>
      <c r="E438" s="4">
        <f t="shared" si="829"/>
        <v>0</v>
      </c>
      <c r="F438" s="4">
        <f t="shared" si="829"/>
        <v>1241.5999999999999</v>
      </c>
      <c r="G438" s="4">
        <f t="shared" si="829"/>
        <v>0</v>
      </c>
      <c r="H438" s="4">
        <f t="shared" si="829"/>
        <v>1241.5999999999999</v>
      </c>
      <c r="I438" s="4">
        <f t="shared" si="829"/>
        <v>1120</v>
      </c>
      <c r="J438" s="4">
        <f t="shared" si="829"/>
        <v>0</v>
      </c>
      <c r="K438" s="4">
        <f t="shared" si="829"/>
        <v>1120</v>
      </c>
      <c r="L438" s="4">
        <f t="shared" si="829"/>
        <v>0</v>
      </c>
      <c r="M438" s="4">
        <f t="shared" si="829"/>
        <v>1120</v>
      </c>
      <c r="N438" s="4">
        <f t="shared" si="829"/>
        <v>1120</v>
      </c>
      <c r="O438" s="4">
        <f t="shared" si="829"/>
        <v>0</v>
      </c>
      <c r="P438" s="4">
        <f t="shared" si="829"/>
        <v>1120</v>
      </c>
      <c r="Q438" s="4">
        <f t="shared" si="829"/>
        <v>0</v>
      </c>
      <c r="R438" s="4">
        <f t="shared" si="829"/>
        <v>1120</v>
      </c>
      <c r="S438" s="67"/>
    </row>
    <row r="439" spans="1:19" ht="31.5" hidden="1" outlineLevel="4" x14ac:dyDescent="0.25">
      <c r="A439" s="5" t="s">
        <v>329</v>
      </c>
      <c r="B439" s="5"/>
      <c r="C439" s="60" t="s">
        <v>330</v>
      </c>
      <c r="D439" s="4">
        <f t="shared" si="829"/>
        <v>1241.5999999999999</v>
      </c>
      <c r="E439" s="4">
        <f t="shared" si="829"/>
        <v>0</v>
      </c>
      <c r="F439" s="4">
        <f t="shared" si="829"/>
        <v>1241.5999999999999</v>
      </c>
      <c r="G439" s="4">
        <f t="shared" si="829"/>
        <v>0</v>
      </c>
      <c r="H439" s="4">
        <f t="shared" si="829"/>
        <v>1241.5999999999999</v>
      </c>
      <c r="I439" s="4">
        <f t="shared" si="829"/>
        <v>1120</v>
      </c>
      <c r="J439" s="4">
        <f t="shared" si="829"/>
        <v>0</v>
      </c>
      <c r="K439" s="4">
        <f t="shared" si="829"/>
        <v>1120</v>
      </c>
      <c r="L439" s="4">
        <f t="shared" si="829"/>
        <v>0</v>
      </c>
      <c r="M439" s="4">
        <f t="shared" si="829"/>
        <v>1120</v>
      </c>
      <c r="N439" s="4">
        <f t="shared" si="829"/>
        <v>1120</v>
      </c>
      <c r="O439" s="4">
        <f t="shared" si="829"/>
        <v>0</v>
      </c>
      <c r="P439" s="4">
        <f t="shared" si="829"/>
        <v>1120</v>
      </c>
      <c r="Q439" s="4">
        <f t="shared" si="829"/>
        <v>0</v>
      </c>
      <c r="R439" s="4">
        <f t="shared" si="829"/>
        <v>1120</v>
      </c>
      <c r="S439" s="67"/>
    </row>
    <row r="440" spans="1:19" ht="31.5" hidden="1" outlineLevel="5" x14ac:dyDescent="0.25">
      <c r="A440" s="5" t="s">
        <v>331</v>
      </c>
      <c r="B440" s="5"/>
      <c r="C440" s="60" t="s">
        <v>91</v>
      </c>
      <c r="D440" s="4">
        <f t="shared" si="829"/>
        <v>1241.5999999999999</v>
      </c>
      <c r="E440" s="4">
        <f t="shared" si="829"/>
        <v>0</v>
      </c>
      <c r="F440" s="4">
        <f t="shared" si="829"/>
        <v>1241.5999999999999</v>
      </c>
      <c r="G440" s="4">
        <f t="shared" si="829"/>
        <v>0</v>
      </c>
      <c r="H440" s="4">
        <f t="shared" si="829"/>
        <v>1241.5999999999999</v>
      </c>
      <c r="I440" s="4">
        <f t="shared" si="829"/>
        <v>1120</v>
      </c>
      <c r="J440" s="4">
        <f t="shared" si="829"/>
        <v>0</v>
      </c>
      <c r="K440" s="4">
        <f t="shared" si="829"/>
        <v>1120</v>
      </c>
      <c r="L440" s="4">
        <f t="shared" si="829"/>
        <v>0</v>
      </c>
      <c r="M440" s="4">
        <f t="shared" si="829"/>
        <v>1120</v>
      </c>
      <c r="N440" s="4">
        <f t="shared" si="829"/>
        <v>1120</v>
      </c>
      <c r="O440" s="4">
        <f t="shared" si="829"/>
        <v>0</v>
      </c>
      <c r="P440" s="4">
        <f t="shared" si="829"/>
        <v>1120</v>
      </c>
      <c r="Q440" s="4">
        <f t="shared" si="829"/>
        <v>0</v>
      </c>
      <c r="R440" s="4">
        <f t="shared" si="829"/>
        <v>1120</v>
      </c>
      <c r="S440" s="67"/>
    </row>
    <row r="441" spans="1:19" ht="31.5" hidden="1" outlineLevel="7" x14ac:dyDescent="0.25">
      <c r="A441" s="11" t="s">
        <v>331</v>
      </c>
      <c r="B441" s="11" t="s">
        <v>92</v>
      </c>
      <c r="C441" s="59" t="s">
        <v>93</v>
      </c>
      <c r="D441" s="8">
        <v>1241.5999999999999</v>
      </c>
      <c r="E441" s="8"/>
      <c r="F441" s="8">
        <f t="shared" ref="F441" si="830">SUM(D441:E441)</f>
        <v>1241.5999999999999</v>
      </c>
      <c r="G441" s="8"/>
      <c r="H441" s="8">
        <f t="shared" ref="H441" si="831">SUM(F441:G441)</f>
        <v>1241.5999999999999</v>
      </c>
      <c r="I441" s="8">
        <v>1120</v>
      </c>
      <c r="J441" s="8"/>
      <c r="K441" s="8">
        <f t="shared" ref="K441" si="832">SUM(I441:J441)</f>
        <v>1120</v>
      </c>
      <c r="L441" s="8"/>
      <c r="M441" s="8">
        <f t="shared" ref="M441" si="833">SUM(K441:L441)</f>
        <v>1120</v>
      </c>
      <c r="N441" s="8">
        <v>1120</v>
      </c>
      <c r="O441" s="8"/>
      <c r="P441" s="8">
        <f t="shared" ref="P441" si="834">SUM(N441:O441)</f>
        <v>1120</v>
      </c>
      <c r="Q441" s="8"/>
      <c r="R441" s="8">
        <f t="shared" ref="R441" si="835">SUM(P441:Q441)</f>
        <v>1120</v>
      </c>
      <c r="S441" s="67"/>
    </row>
    <row r="442" spans="1:19" ht="31.5" hidden="1" outlineLevel="3" x14ac:dyDescent="0.25">
      <c r="A442" s="5" t="s">
        <v>94</v>
      </c>
      <c r="B442" s="5"/>
      <c r="C442" s="60" t="s">
        <v>95</v>
      </c>
      <c r="D442" s="4">
        <f t="shared" ref="D442:R444" si="836">D443</f>
        <v>274.80099999999999</v>
      </c>
      <c r="E442" s="4">
        <f t="shared" si="836"/>
        <v>0</v>
      </c>
      <c r="F442" s="4">
        <f t="shared" si="836"/>
        <v>274.80099999999999</v>
      </c>
      <c r="G442" s="4">
        <f t="shared" si="836"/>
        <v>0</v>
      </c>
      <c r="H442" s="4">
        <f t="shared" si="836"/>
        <v>274.80099999999999</v>
      </c>
      <c r="I442" s="4">
        <f t="shared" si="836"/>
        <v>155.69999999999999</v>
      </c>
      <c r="J442" s="4">
        <f t="shared" si="836"/>
        <v>0</v>
      </c>
      <c r="K442" s="4">
        <f t="shared" si="836"/>
        <v>155.69999999999999</v>
      </c>
      <c r="L442" s="4">
        <f t="shared" si="836"/>
        <v>0</v>
      </c>
      <c r="M442" s="4">
        <f t="shared" si="836"/>
        <v>155.69999999999999</v>
      </c>
      <c r="N442" s="4">
        <f t="shared" si="836"/>
        <v>155.69999999999999</v>
      </c>
      <c r="O442" s="4">
        <f t="shared" si="836"/>
        <v>0</v>
      </c>
      <c r="P442" s="4">
        <f t="shared" si="836"/>
        <v>155.69999999999999</v>
      </c>
      <c r="Q442" s="4">
        <f t="shared" si="836"/>
        <v>0</v>
      </c>
      <c r="R442" s="4">
        <f t="shared" si="836"/>
        <v>155.69999999999999</v>
      </c>
      <c r="S442" s="67"/>
    </row>
    <row r="443" spans="1:19" ht="47.25" hidden="1" outlineLevel="4" x14ac:dyDescent="0.25">
      <c r="A443" s="5" t="s">
        <v>96</v>
      </c>
      <c r="B443" s="5"/>
      <c r="C443" s="60" t="s">
        <v>97</v>
      </c>
      <c r="D443" s="4">
        <f t="shared" si="836"/>
        <v>274.80099999999999</v>
      </c>
      <c r="E443" s="4">
        <f t="shared" si="836"/>
        <v>0</v>
      </c>
      <c r="F443" s="4">
        <f t="shared" si="836"/>
        <v>274.80099999999999</v>
      </c>
      <c r="G443" s="4">
        <f t="shared" si="836"/>
        <v>0</v>
      </c>
      <c r="H443" s="4">
        <f t="shared" si="836"/>
        <v>274.80099999999999</v>
      </c>
      <c r="I443" s="4">
        <f t="shared" si="836"/>
        <v>155.69999999999999</v>
      </c>
      <c r="J443" s="4">
        <f t="shared" si="836"/>
        <v>0</v>
      </c>
      <c r="K443" s="4">
        <f t="shared" si="836"/>
        <v>155.69999999999999</v>
      </c>
      <c r="L443" s="4">
        <f t="shared" si="836"/>
        <v>0</v>
      </c>
      <c r="M443" s="4">
        <f t="shared" si="836"/>
        <v>155.69999999999999</v>
      </c>
      <c r="N443" s="4">
        <f t="shared" si="836"/>
        <v>155.69999999999999</v>
      </c>
      <c r="O443" s="4">
        <f t="shared" si="836"/>
        <v>0</v>
      </c>
      <c r="P443" s="4">
        <f t="shared" si="836"/>
        <v>155.69999999999999</v>
      </c>
      <c r="Q443" s="4">
        <f t="shared" si="836"/>
        <v>0</v>
      </c>
      <c r="R443" s="4">
        <f t="shared" si="836"/>
        <v>155.69999999999999</v>
      </c>
      <c r="S443" s="67"/>
    </row>
    <row r="444" spans="1:19" ht="31.5" hidden="1" outlineLevel="5" x14ac:dyDescent="0.25">
      <c r="A444" s="5" t="s">
        <v>640</v>
      </c>
      <c r="B444" s="5"/>
      <c r="C444" s="60" t="s">
        <v>641</v>
      </c>
      <c r="D444" s="4">
        <f t="shared" si="836"/>
        <v>274.80099999999999</v>
      </c>
      <c r="E444" s="4">
        <f t="shared" si="836"/>
        <v>0</v>
      </c>
      <c r="F444" s="4">
        <f t="shared" si="836"/>
        <v>274.80099999999999</v>
      </c>
      <c r="G444" s="4">
        <f t="shared" si="836"/>
        <v>0</v>
      </c>
      <c r="H444" s="4">
        <f t="shared" si="836"/>
        <v>274.80099999999999</v>
      </c>
      <c r="I444" s="4">
        <f t="shared" si="836"/>
        <v>155.69999999999999</v>
      </c>
      <c r="J444" s="4">
        <f t="shared" si="836"/>
        <v>0</v>
      </c>
      <c r="K444" s="4">
        <f t="shared" si="836"/>
        <v>155.69999999999999</v>
      </c>
      <c r="L444" s="4">
        <f t="shared" si="836"/>
        <v>0</v>
      </c>
      <c r="M444" s="4">
        <f t="shared" si="836"/>
        <v>155.69999999999999</v>
      </c>
      <c r="N444" s="4">
        <f t="shared" si="836"/>
        <v>155.69999999999999</v>
      </c>
      <c r="O444" s="4">
        <f t="shared" si="836"/>
        <v>0</v>
      </c>
      <c r="P444" s="4">
        <f t="shared" si="836"/>
        <v>155.69999999999999</v>
      </c>
      <c r="Q444" s="4">
        <f t="shared" si="836"/>
        <v>0</v>
      </c>
      <c r="R444" s="4">
        <f t="shared" si="836"/>
        <v>155.69999999999999</v>
      </c>
      <c r="S444" s="67"/>
    </row>
    <row r="445" spans="1:19" ht="31.5" hidden="1" outlineLevel="7" x14ac:dyDescent="0.25">
      <c r="A445" s="11" t="s">
        <v>640</v>
      </c>
      <c r="B445" s="11" t="s">
        <v>92</v>
      </c>
      <c r="C445" s="59" t="s">
        <v>93</v>
      </c>
      <c r="D445" s="46">
        <v>274.80099999999999</v>
      </c>
      <c r="E445" s="8"/>
      <c r="F445" s="8">
        <f t="shared" ref="F445" si="837">SUM(D445:E445)</f>
        <v>274.80099999999999</v>
      </c>
      <c r="G445" s="8"/>
      <c r="H445" s="8">
        <f t="shared" ref="H445" si="838">SUM(F445:G445)</f>
        <v>274.80099999999999</v>
      </c>
      <c r="I445" s="8">
        <v>155.69999999999999</v>
      </c>
      <c r="J445" s="8"/>
      <c r="K445" s="8">
        <f t="shared" ref="K445" si="839">SUM(I445:J445)</f>
        <v>155.69999999999999</v>
      </c>
      <c r="L445" s="8"/>
      <c r="M445" s="8">
        <f t="shared" ref="M445" si="840">SUM(K445:L445)</f>
        <v>155.69999999999999</v>
      </c>
      <c r="N445" s="8">
        <v>155.69999999999999</v>
      </c>
      <c r="O445" s="8"/>
      <c r="P445" s="8">
        <f t="shared" ref="P445" si="841">SUM(N445:O445)</f>
        <v>155.69999999999999</v>
      </c>
      <c r="Q445" s="8"/>
      <c r="R445" s="8">
        <f t="shared" ref="R445" si="842">SUM(P445:Q445)</f>
        <v>155.69999999999999</v>
      </c>
      <c r="S445" s="67"/>
    </row>
    <row r="446" spans="1:19" ht="31.5" outlineLevel="2" x14ac:dyDescent="0.25">
      <c r="A446" s="5" t="s">
        <v>42</v>
      </c>
      <c r="B446" s="5"/>
      <c r="C446" s="60" t="s">
        <v>43</v>
      </c>
      <c r="D446" s="4">
        <f>D447+D457+D486</f>
        <v>45002.53918</v>
      </c>
      <c r="E446" s="4">
        <f t="shared" ref="E446:R446" si="843">E447+E457+E486</f>
        <v>-2.6</v>
      </c>
      <c r="F446" s="4">
        <f t="shared" si="843"/>
        <v>44999.939180000001</v>
      </c>
      <c r="G446" s="4">
        <f t="shared" si="843"/>
        <v>5653.8780000000006</v>
      </c>
      <c r="H446" s="4">
        <f t="shared" si="843"/>
        <v>50653.817179999998</v>
      </c>
      <c r="I446" s="4">
        <f t="shared" si="843"/>
        <v>36850.32</v>
      </c>
      <c r="J446" s="4">
        <f t="shared" si="843"/>
        <v>-2.6</v>
      </c>
      <c r="K446" s="4">
        <f t="shared" si="843"/>
        <v>36847.72</v>
      </c>
      <c r="L446" s="4">
        <f t="shared" si="843"/>
        <v>6557.84</v>
      </c>
      <c r="M446" s="4">
        <f t="shared" si="843"/>
        <v>43405.56</v>
      </c>
      <c r="N446" s="4">
        <f t="shared" si="843"/>
        <v>21942.02</v>
      </c>
      <c r="O446" s="4">
        <f t="shared" si="843"/>
        <v>0</v>
      </c>
      <c r="P446" s="4">
        <f t="shared" si="843"/>
        <v>21942.02</v>
      </c>
      <c r="Q446" s="4">
        <f t="shared" si="843"/>
        <v>20074.625</v>
      </c>
      <c r="R446" s="4">
        <f t="shared" si="843"/>
        <v>42016.645000000004</v>
      </c>
      <c r="S446" s="67"/>
    </row>
    <row r="447" spans="1:19" ht="31.5" outlineLevel="3" x14ac:dyDescent="0.25">
      <c r="A447" s="5" t="s">
        <v>484</v>
      </c>
      <c r="B447" s="5"/>
      <c r="C447" s="60" t="s">
        <v>485</v>
      </c>
      <c r="D447" s="4">
        <f t="shared" ref="D447:R447" si="844">D448</f>
        <v>15963.000000000002</v>
      </c>
      <c r="E447" s="4">
        <f t="shared" si="844"/>
        <v>0</v>
      </c>
      <c r="F447" s="4">
        <f t="shared" si="844"/>
        <v>15963.000000000002</v>
      </c>
      <c r="G447" s="4">
        <f t="shared" si="844"/>
        <v>4653.8780000000006</v>
      </c>
      <c r="H447" s="4">
        <f t="shared" si="844"/>
        <v>20616.878000000001</v>
      </c>
      <c r="I447" s="4">
        <f t="shared" si="844"/>
        <v>15626.4</v>
      </c>
      <c r="J447" s="4">
        <f t="shared" si="844"/>
        <v>0</v>
      </c>
      <c r="K447" s="4">
        <f t="shared" si="844"/>
        <v>15626.4</v>
      </c>
      <c r="L447" s="4">
        <f t="shared" si="844"/>
        <v>6557.84</v>
      </c>
      <c r="M447" s="4">
        <f t="shared" si="844"/>
        <v>22184.239999999998</v>
      </c>
      <c r="N447" s="4">
        <f t="shared" si="844"/>
        <v>3000</v>
      </c>
      <c r="O447" s="4">
        <f t="shared" si="844"/>
        <v>0</v>
      </c>
      <c r="P447" s="4">
        <f t="shared" si="844"/>
        <v>3000</v>
      </c>
      <c r="Q447" s="4">
        <f t="shared" si="844"/>
        <v>20074.625</v>
      </c>
      <c r="R447" s="4">
        <f t="shared" si="844"/>
        <v>23074.625</v>
      </c>
      <c r="S447" s="67"/>
    </row>
    <row r="448" spans="1:19" ht="31.5" outlineLevel="4" x14ac:dyDescent="0.25">
      <c r="A448" s="5" t="s">
        <v>486</v>
      </c>
      <c r="B448" s="5"/>
      <c r="C448" s="60" t="s">
        <v>487</v>
      </c>
      <c r="D448" s="4">
        <f>D453+D451+D449+D455</f>
        <v>15963.000000000002</v>
      </c>
      <c r="E448" s="4">
        <f t="shared" ref="E448:H448" si="845">E453+E451+E449+E455</f>
        <v>0</v>
      </c>
      <c r="F448" s="4">
        <f t="shared" si="845"/>
        <v>15963.000000000002</v>
      </c>
      <c r="G448" s="4">
        <f t="shared" si="845"/>
        <v>4653.8780000000006</v>
      </c>
      <c r="H448" s="4">
        <f t="shared" si="845"/>
        <v>20616.878000000001</v>
      </c>
      <c r="I448" s="4">
        <f>I453+I451+I449+I455</f>
        <v>15626.4</v>
      </c>
      <c r="J448" s="4">
        <f t="shared" ref="J448:M448" si="846">J453+J451+J449+J455</f>
        <v>0</v>
      </c>
      <c r="K448" s="4">
        <f t="shared" si="846"/>
        <v>15626.4</v>
      </c>
      <c r="L448" s="4">
        <f t="shared" si="846"/>
        <v>6557.84</v>
      </c>
      <c r="M448" s="4">
        <f t="shared" si="846"/>
        <v>22184.239999999998</v>
      </c>
      <c r="N448" s="4">
        <f>N453+N451+N449+N455</f>
        <v>3000</v>
      </c>
      <c r="O448" s="4">
        <f t="shared" ref="O448:R448" si="847">O453+O451+O449+O455</f>
        <v>0</v>
      </c>
      <c r="P448" s="4">
        <f t="shared" si="847"/>
        <v>3000</v>
      </c>
      <c r="Q448" s="4">
        <f t="shared" si="847"/>
        <v>20074.625</v>
      </c>
      <c r="R448" s="4">
        <f t="shared" si="847"/>
        <v>23074.625</v>
      </c>
      <c r="S448" s="67"/>
    </row>
    <row r="449" spans="1:19" s="93" customFormat="1" ht="15.75" outlineLevel="5" x14ac:dyDescent="0.25">
      <c r="A449" s="213" t="s">
        <v>488</v>
      </c>
      <c r="B449" s="5"/>
      <c r="C449" s="60" t="s">
        <v>595</v>
      </c>
      <c r="D449" s="4">
        <f>D450</f>
        <v>5760.7</v>
      </c>
      <c r="E449" s="4">
        <f t="shared" ref="E449:H449" si="848">E450</f>
        <v>0</v>
      </c>
      <c r="F449" s="4">
        <f t="shared" si="848"/>
        <v>5760.7</v>
      </c>
      <c r="G449" s="4">
        <f t="shared" si="848"/>
        <v>7615.1310000000003</v>
      </c>
      <c r="H449" s="4">
        <f t="shared" si="848"/>
        <v>13375.831</v>
      </c>
      <c r="I449" s="4">
        <f>I450</f>
        <v>5760.7</v>
      </c>
      <c r="J449" s="4">
        <f t="shared" ref="J449:M449" si="849">J450</f>
        <v>0</v>
      </c>
      <c r="K449" s="4">
        <f t="shared" si="849"/>
        <v>5760.7</v>
      </c>
      <c r="L449" s="4">
        <f t="shared" si="849"/>
        <v>12209.2</v>
      </c>
      <c r="M449" s="4">
        <f t="shared" si="849"/>
        <v>17969.900000000001</v>
      </c>
      <c r="N449" s="4">
        <f>N450</f>
        <v>0</v>
      </c>
      <c r="O449" s="4">
        <f t="shared" ref="O449" si="850">O450</f>
        <v>0</v>
      </c>
      <c r="P449" s="4"/>
      <c r="Q449" s="4">
        <f t="shared" ref="Q449:R449" si="851">Q450</f>
        <v>17750.947</v>
      </c>
      <c r="R449" s="4">
        <f t="shared" si="851"/>
        <v>17750.947</v>
      </c>
      <c r="S449" s="67"/>
    </row>
    <row r="450" spans="1:19" s="93" customFormat="1" ht="15.75" outlineLevel="5" x14ac:dyDescent="0.25">
      <c r="A450" s="214" t="s">
        <v>488</v>
      </c>
      <c r="B450" s="11" t="s">
        <v>33</v>
      </c>
      <c r="C450" s="59" t="s">
        <v>34</v>
      </c>
      <c r="D450" s="8">
        <v>5760.7</v>
      </c>
      <c r="E450" s="8"/>
      <c r="F450" s="8">
        <f t="shared" ref="F450" si="852">SUM(D450:E450)</f>
        <v>5760.7</v>
      </c>
      <c r="G450" s="8">
        <v>7615.1310000000003</v>
      </c>
      <c r="H450" s="8">
        <f t="shared" ref="H450" si="853">SUM(F450:G450)</f>
        <v>13375.831</v>
      </c>
      <c r="I450" s="8">
        <v>5760.7</v>
      </c>
      <c r="J450" s="8"/>
      <c r="K450" s="8">
        <f t="shared" ref="K450" si="854">SUM(I450:J450)</f>
        <v>5760.7</v>
      </c>
      <c r="L450" s="8">
        <v>12209.2</v>
      </c>
      <c r="M450" s="8">
        <f t="shared" ref="M450" si="855">SUM(K450:L450)</f>
        <v>17969.900000000001</v>
      </c>
      <c r="N450" s="8"/>
      <c r="O450" s="8"/>
      <c r="P450" s="8"/>
      <c r="Q450" s="8">
        <v>17750.947</v>
      </c>
      <c r="R450" s="8">
        <f t="shared" ref="R450" si="856">SUM(P450:Q450)</f>
        <v>17750.947</v>
      </c>
      <c r="S450" s="67"/>
    </row>
    <row r="451" spans="1:19" s="93" customFormat="1" ht="31.5" hidden="1" outlineLevel="5" x14ac:dyDescent="0.25">
      <c r="A451" s="5" t="s">
        <v>489</v>
      </c>
      <c r="B451" s="5"/>
      <c r="C451" s="60" t="s">
        <v>648</v>
      </c>
      <c r="D451" s="4">
        <f>D452</f>
        <v>2200</v>
      </c>
      <c r="E451" s="4">
        <f t="shared" ref="E451:H451" si="857">E452</f>
        <v>0</v>
      </c>
      <c r="F451" s="4">
        <f t="shared" si="857"/>
        <v>2200</v>
      </c>
      <c r="G451" s="4">
        <f t="shared" si="857"/>
        <v>0</v>
      </c>
      <c r="H451" s="4">
        <f t="shared" si="857"/>
        <v>2200</v>
      </c>
      <c r="I451" s="4">
        <f>I452</f>
        <v>2200</v>
      </c>
      <c r="J451" s="4">
        <f t="shared" ref="J451:M451" si="858">J452</f>
        <v>0</v>
      </c>
      <c r="K451" s="4">
        <f t="shared" si="858"/>
        <v>2200</v>
      </c>
      <c r="L451" s="4">
        <f t="shared" si="858"/>
        <v>0</v>
      </c>
      <c r="M451" s="4">
        <f t="shared" si="858"/>
        <v>2200</v>
      </c>
      <c r="N451" s="4">
        <f>N452</f>
        <v>3000</v>
      </c>
      <c r="O451" s="4">
        <f t="shared" ref="O451:R451" si="859">O452</f>
        <v>0</v>
      </c>
      <c r="P451" s="4">
        <f t="shared" si="859"/>
        <v>3000</v>
      </c>
      <c r="Q451" s="4">
        <f t="shared" si="859"/>
        <v>0</v>
      </c>
      <c r="R451" s="4">
        <f t="shared" si="859"/>
        <v>3000</v>
      </c>
      <c r="S451" s="67"/>
    </row>
    <row r="452" spans="1:19" s="93" customFormat="1" ht="15.75" hidden="1" outlineLevel="7" x14ac:dyDescent="0.25">
      <c r="A452" s="11" t="s">
        <v>489</v>
      </c>
      <c r="B452" s="11" t="s">
        <v>33</v>
      </c>
      <c r="C452" s="59" t="s">
        <v>34</v>
      </c>
      <c r="D452" s="8">
        <v>2200</v>
      </c>
      <c r="E452" s="8"/>
      <c r="F452" s="8">
        <f t="shared" ref="F452" si="860">SUM(D452:E452)</f>
        <v>2200</v>
      </c>
      <c r="G452" s="8"/>
      <c r="H452" s="8">
        <f t="shared" ref="H452" si="861">SUM(F452:G452)</f>
        <v>2200</v>
      </c>
      <c r="I452" s="8">
        <v>2200</v>
      </c>
      <c r="J452" s="8"/>
      <c r="K452" s="8">
        <f t="shared" ref="K452" si="862">SUM(I452:J452)</f>
        <v>2200</v>
      </c>
      <c r="L452" s="8"/>
      <c r="M452" s="8">
        <f t="shared" ref="M452" si="863">SUM(K452:L452)</f>
        <v>2200</v>
      </c>
      <c r="N452" s="8">
        <v>3000</v>
      </c>
      <c r="O452" s="8"/>
      <c r="P452" s="8">
        <f t="shared" ref="P452" si="864">SUM(N452:O452)</f>
        <v>3000</v>
      </c>
      <c r="Q452" s="8"/>
      <c r="R452" s="8">
        <f t="shared" ref="R452" si="865">SUM(P452:Q452)</f>
        <v>3000</v>
      </c>
      <c r="S452" s="67"/>
    </row>
    <row r="453" spans="1:19" s="92" customFormat="1" ht="31.5" outlineLevel="5" collapsed="1" x14ac:dyDescent="0.25">
      <c r="A453" s="5" t="s">
        <v>489</v>
      </c>
      <c r="B453" s="5"/>
      <c r="C453" s="60" t="s">
        <v>649</v>
      </c>
      <c r="D453" s="4">
        <f>D454</f>
        <v>6001.7</v>
      </c>
      <c r="E453" s="4">
        <f t="shared" ref="E453:H453" si="866">E454</f>
        <v>0</v>
      </c>
      <c r="F453" s="4">
        <f t="shared" si="866"/>
        <v>6001.7</v>
      </c>
      <c r="G453" s="4">
        <f t="shared" si="866"/>
        <v>-2220.915</v>
      </c>
      <c r="H453" s="4">
        <f t="shared" si="866"/>
        <v>3780.7849999999999</v>
      </c>
      <c r="I453" s="4">
        <f>I454</f>
        <v>5749.3</v>
      </c>
      <c r="J453" s="4">
        <f t="shared" ref="J453:M453" si="867">J454</f>
        <v>0</v>
      </c>
      <c r="K453" s="4">
        <f t="shared" si="867"/>
        <v>5749.3</v>
      </c>
      <c r="L453" s="4">
        <f t="shared" si="867"/>
        <v>-4238.5600000000004</v>
      </c>
      <c r="M453" s="4">
        <f t="shared" si="867"/>
        <v>1510.7399999999998</v>
      </c>
      <c r="N453" s="4">
        <f>N454</f>
        <v>0</v>
      </c>
      <c r="O453" s="4">
        <f t="shared" ref="O453" si="868">O454</f>
        <v>0</v>
      </c>
      <c r="P453" s="4"/>
      <c r="Q453" s="4">
        <f t="shared" ref="Q453:R453" si="869">Q454</f>
        <v>1742.7584999999999</v>
      </c>
      <c r="R453" s="4">
        <f t="shared" si="869"/>
        <v>1742.7584999999999</v>
      </c>
      <c r="S453" s="67"/>
    </row>
    <row r="454" spans="1:19" s="92" customFormat="1" ht="15.75" outlineLevel="7" x14ac:dyDescent="0.25">
      <c r="A454" s="11" t="s">
        <v>489</v>
      </c>
      <c r="B454" s="11" t="s">
        <v>33</v>
      </c>
      <c r="C454" s="59" t="s">
        <v>34</v>
      </c>
      <c r="D454" s="8">
        <v>6001.7</v>
      </c>
      <c r="E454" s="8"/>
      <c r="F454" s="8">
        <f t="shared" ref="F454" si="870">SUM(D454:E454)</f>
        <v>6001.7</v>
      </c>
      <c r="G454" s="8">
        <v>-2220.915</v>
      </c>
      <c r="H454" s="8">
        <f t="shared" ref="H454" si="871">SUM(F454:G454)</f>
        <v>3780.7849999999999</v>
      </c>
      <c r="I454" s="8">
        <v>5749.3</v>
      </c>
      <c r="J454" s="8"/>
      <c r="K454" s="8">
        <f t="shared" ref="K454" si="872">SUM(I454:J454)</f>
        <v>5749.3</v>
      </c>
      <c r="L454" s="8">
        <v>-4238.5600000000004</v>
      </c>
      <c r="M454" s="8">
        <f t="shared" ref="M454" si="873">SUM(K454:L454)</f>
        <v>1510.7399999999998</v>
      </c>
      <c r="N454" s="8"/>
      <c r="O454" s="8"/>
      <c r="P454" s="8"/>
      <c r="Q454" s="8">
        <v>1742.7584999999999</v>
      </c>
      <c r="R454" s="8">
        <f t="shared" ref="R454" si="874">SUM(P454:Q454)</f>
        <v>1742.7584999999999</v>
      </c>
      <c r="S454" s="67"/>
    </row>
    <row r="455" spans="1:19" s="92" customFormat="1" ht="31.5" outlineLevel="5" x14ac:dyDescent="0.25">
      <c r="A455" s="5" t="s">
        <v>489</v>
      </c>
      <c r="B455" s="5"/>
      <c r="C455" s="60" t="s">
        <v>650</v>
      </c>
      <c r="D455" s="4">
        <f>D456</f>
        <v>2000.6</v>
      </c>
      <c r="E455" s="4">
        <f t="shared" ref="E455:H455" si="875">E456</f>
        <v>0</v>
      </c>
      <c r="F455" s="4">
        <f t="shared" si="875"/>
        <v>2000.6</v>
      </c>
      <c r="G455" s="4">
        <f t="shared" si="875"/>
        <v>-740.33799999999997</v>
      </c>
      <c r="H455" s="4">
        <f t="shared" si="875"/>
        <v>1260.2619999999999</v>
      </c>
      <c r="I455" s="4">
        <f>I456</f>
        <v>1916.4</v>
      </c>
      <c r="J455" s="4">
        <f t="shared" ref="J455:M455" si="876">J456</f>
        <v>0</v>
      </c>
      <c r="K455" s="4">
        <f t="shared" si="876"/>
        <v>1916.4</v>
      </c>
      <c r="L455" s="4">
        <f t="shared" si="876"/>
        <v>-1412.8</v>
      </c>
      <c r="M455" s="4">
        <f t="shared" si="876"/>
        <v>503.60000000000014</v>
      </c>
      <c r="N455" s="4">
        <f>N456</f>
        <v>0</v>
      </c>
      <c r="O455" s="4">
        <f t="shared" ref="O455" si="877">O456</f>
        <v>0</v>
      </c>
      <c r="P455" s="4"/>
      <c r="Q455" s="4">
        <f t="shared" ref="Q455:R455" si="878">Q456</f>
        <v>580.91949999999997</v>
      </c>
      <c r="R455" s="4">
        <f t="shared" si="878"/>
        <v>580.91949999999997</v>
      </c>
      <c r="S455" s="67"/>
    </row>
    <row r="456" spans="1:19" s="92" customFormat="1" ht="15.75" outlineLevel="7" x14ac:dyDescent="0.25">
      <c r="A456" s="11" t="s">
        <v>489</v>
      </c>
      <c r="B456" s="11" t="s">
        <v>33</v>
      </c>
      <c r="C456" s="59" t="s">
        <v>34</v>
      </c>
      <c r="D456" s="8">
        <v>2000.6</v>
      </c>
      <c r="E456" s="8"/>
      <c r="F456" s="8">
        <f t="shared" ref="F456" si="879">SUM(D456:E456)</f>
        <v>2000.6</v>
      </c>
      <c r="G456" s="8">
        <v>-740.33799999999997</v>
      </c>
      <c r="H456" s="8">
        <f t="shared" ref="H456" si="880">SUM(F456:G456)</f>
        <v>1260.2619999999999</v>
      </c>
      <c r="I456" s="8">
        <v>1916.4</v>
      </c>
      <c r="J456" s="8"/>
      <c r="K456" s="8">
        <f t="shared" ref="K456" si="881">SUM(I456:J456)</f>
        <v>1916.4</v>
      </c>
      <c r="L456" s="8">
        <v>-1412.8</v>
      </c>
      <c r="M456" s="8">
        <f t="shared" ref="M456" si="882">SUM(K456:L456)</f>
        <v>503.60000000000014</v>
      </c>
      <c r="N456" s="8"/>
      <c r="O456" s="8"/>
      <c r="P456" s="8"/>
      <c r="Q456" s="8">
        <v>580.91949999999997</v>
      </c>
      <c r="R456" s="8">
        <f t="shared" ref="R456" si="883">SUM(P456:Q456)</f>
        <v>580.91949999999997</v>
      </c>
      <c r="S456" s="67"/>
    </row>
    <row r="457" spans="1:19" ht="47.25" hidden="1" outlineLevel="3" x14ac:dyDescent="0.25">
      <c r="A457" s="5" t="s">
        <v>44</v>
      </c>
      <c r="B457" s="5"/>
      <c r="C457" s="60" t="s">
        <v>45</v>
      </c>
      <c r="D457" s="4">
        <f>D458+D469+D481</f>
        <v>28439.53918</v>
      </c>
      <c r="E457" s="4">
        <f t="shared" ref="E457:R457" si="884">E458+E469+E481</f>
        <v>-2.6</v>
      </c>
      <c r="F457" s="4">
        <f t="shared" si="884"/>
        <v>28436.939179999998</v>
      </c>
      <c r="G457" s="4">
        <f t="shared" si="884"/>
        <v>0</v>
      </c>
      <c r="H457" s="4">
        <f t="shared" si="884"/>
        <v>28436.939179999998</v>
      </c>
      <c r="I457" s="4">
        <f t="shared" si="884"/>
        <v>20623.920000000002</v>
      </c>
      <c r="J457" s="4">
        <f t="shared" si="884"/>
        <v>-2.6</v>
      </c>
      <c r="K457" s="4">
        <f t="shared" si="884"/>
        <v>20621.32</v>
      </c>
      <c r="L457" s="4">
        <f t="shared" si="884"/>
        <v>0</v>
      </c>
      <c r="M457" s="4">
        <f t="shared" si="884"/>
        <v>20621.32</v>
      </c>
      <c r="N457" s="4">
        <f t="shared" si="884"/>
        <v>18342.02</v>
      </c>
      <c r="O457" s="4">
        <f t="shared" si="884"/>
        <v>0</v>
      </c>
      <c r="P457" s="4">
        <f t="shared" si="884"/>
        <v>18342.02</v>
      </c>
      <c r="Q457" s="4">
        <f t="shared" si="884"/>
        <v>0</v>
      </c>
      <c r="R457" s="4">
        <f t="shared" si="884"/>
        <v>18342.02</v>
      </c>
      <c r="S457" s="67"/>
    </row>
    <row r="458" spans="1:19" ht="31.5" hidden="1" outlineLevel="4" x14ac:dyDescent="0.25">
      <c r="A458" s="5" t="s">
        <v>332</v>
      </c>
      <c r="B458" s="5"/>
      <c r="C458" s="60" t="s">
        <v>333</v>
      </c>
      <c r="D458" s="4">
        <f>D459+D461+D463+D465+D467</f>
        <v>2913.2</v>
      </c>
      <c r="E458" s="4">
        <f t="shared" ref="E458:R458" si="885">E459+E461+E463+E465+E467</f>
        <v>-2.6</v>
      </c>
      <c r="F458" s="4">
        <f t="shared" si="885"/>
        <v>2910.6</v>
      </c>
      <c r="G458" s="4">
        <f t="shared" si="885"/>
        <v>0</v>
      </c>
      <c r="H458" s="4">
        <f t="shared" si="885"/>
        <v>2910.6</v>
      </c>
      <c r="I458" s="4">
        <f t="shared" si="885"/>
        <v>2713.2</v>
      </c>
      <c r="J458" s="4">
        <f t="shared" si="885"/>
        <v>-2.6</v>
      </c>
      <c r="K458" s="4">
        <f t="shared" si="885"/>
        <v>2710.6</v>
      </c>
      <c r="L458" s="4">
        <f t="shared" si="885"/>
        <v>0</v>
      </c>
      <c r="M458" s="4">
        <f t="shared" si="885"/>
        <v>2710.6</v>
      </c>
      <c r="N458" s="4">
        <f t="shared" si="885"/>
        <v>1810.6</v>
      </c>
      <c r="O458" s="4">
        <f t="shared" si="885"/>
        <v>0</v>
      </c>
      <c r="P458" s="4">
        <f t="shared" si="885"/>
        <v>1810.6</v>
      </c>
      <c r="Q458" s="4">
        <f t="shared" si="885"/>
        <v>0</v>
      </c>
      <c r="R458" s="4">
        <f t="shared" si="885"/>
        <v>1810.6</v>
      </c>
      <c r="S458" s="67"/>
    </row>
    <row r="459" spans="1:19" ht="15.75" hidden="1" outlineLevel="5" x14ac:dyDescent="0.25">
      <c r="A459" s="5" t="s">
        <v>334</v>
      </c>
      <c r="B459" s="5"/>
      <c r="C459" s="60" t="s">
        <v>335</v>
      </c>
      <c r="D459" s="4">
        <f>D460</f>
        <v>11.4</v>
      </c>
      <c r="E459" s="4">
        <f t="shared" ref="E459:H459" si="886">E460</f>
        <v>0</v>
      </c>
      <c r="F459" s="4">
        <f t="shared" si="886"/>
        <v>11.4</v>
      </c>
      <c r="G459" s="4">
        <f t="shared" si="886"/>
        <v>0</v>
      </c>
      <c r="H459" s="4">
        <f t="shared" si="886"/>
        <v>11.4</v>
      </c>
      <c r="I459" s="4">
        <f>I460</f>
        <v>11.4</v>
      </c>
      <c r="J459" s="4">
        <f t="shared" ref="J459:M459" si="887">J460</f>
        <v>0</v>
      </c>
      <c r="K459" s="4">
        <f t="shared" si="887"/>
        <v>11.4</v>
      </c>
      <c r="L459" s="4">
        <f t="shared" si="887"/>
        <v>0</v>
      </c>
      <c r="M459" s="4">
        <f t="shared" si="887"/>
        <v>11.4</v>
      </c>
      <c r="N459" s="4">
        <f>N460</f>
        <v>10.6</v>
      </c>
      <c r="O459" s="4">
        <f t="shared" ref="O459:R459" si="888">O460</f>
        <v>0</v>
      </c>
      <c r="P459" s="4">
        <f t="shared" si="888"/>
        <v>10.6</v>
      </c>
      <c r="Q459" s="4">
        <f t="shared" si="888"/>
        <v>0</v>
      </c>
      <c r="R459" s="4">
        <f t="shared" si="888"/>
        <v>10.6</v>
      </c>
      <c r="S459" s="67"/>
    </row>
    <row r="460" spans="1:19" ht="31.5" hidden="1" outlineLevel="7" x14ac:dyDescent="0.25">
      <c r="A460" s="11" t="s">
        <v>334</v>
      </c>
      <c r="B460" s="11" t="s">
        <v>11</v>
      </c>
      <c r="C460" s="59" t="s">
        <v>12</v>
      </c>
      <c r="D460" s="8">
        <v>11.4</v>
      </c>
      <c r="E460" s="8"/>
      <c r="F460" s="8">
        <f t="shared" ref="F460" si="889">SUM(D460:E460)</f>
        <v>11.4</v>
      </c>
      <c r="G460" s="8"/>
      <c r="H460" s="8">
        <f t="shared" ref="H460" si="890">SUM(F460:G460)</f>
        <v>11.4</v>
      </c>
      <c r="I460" s="8">
        <v>11.4</v>
      </c>
      <c r="J460" s="8"/>
      <c r="K460" s="8">
        <f t="shared" ref="K460" si="891">SUM(I460:J460)</f>
        <v>11.4</v>
      </c>
      <c r="L460" s="8"/>
      <c r="M460" s="8">
        <f t="shared" ref="M460" si="892">SUM(K460:L460)</f>
        <v>11.4</v>
      </c>
      <c r="N460" s="8">
        <v>10.6</v>
      </c>
      <c r="O460" s="8"/>
      <c r="P460" s="8">
        <f t="shared" ref="P460" si="893">SUM(N460:O460)</f>
        <v>10.6</v>
      </c>
      <c r="Q460" s="8"/>
      <c r="R460" s="8">
        <f t="shared" ref="R460" si="894">SUM(P460:Q460)</f>
        <v>10.6</v>
      </c>
      <c r="S460" s="67"/>
    </row>
    <row r="461" spans="1:19" ht="47.25" hidden="1" outlineLevel="5" x14ac:dyDescent="0.25">
      <c r="A461" s="5" t="s">
        <v>336</v>
      </c>
      <c r="B461" s="5"/>
      <c r="C461" s="60" t="s">
        <v>337</v>
      </c>
      <c r="D461" s="4">
        <f>D462</f>
        <v>1000</v>
      </c>
      <c r="E461" s="4">
        <f t="shared" ref="E461:H461" si="895">E462</f>
        <v>0</v>
      </c>
      <c r="F461" s="4">
        <f t="shared" si="895"/>
        <v>1000</v>
      </c>
      <c r="G461" s="4">
        <f t="shared" si="895"/>
        <v>0</v>
      </c>
      <c r="H461" s="4">
        <f t="shared" si="895"/>
        <v>1000</v>
      </c>
      <c r="I461" s="4">
        <f>I462</f>
        <v>800</v>
      </c>
      <c r="J461" s="4">
        <f t="shared" ref="J461:M461" si="896">J462</f>
        <v>0</v>
      </c>
      <c r="K461" s="4">
        <f t="shared" si="896"/>
        <v>800</v>
      </c>
      <c r="L461" s="4">
        <f t="shared" si="896"/>
        <v>0</v>
      </c>
      <c r="M461" s="4">
        <f t="shared" si="896"/>
        <v>800</v>
      </c>
      <c r="N461" s="4">
        <f>N462</f>
        <v>800</v>
      </c>
      <c r="O461" s="4">
        <f t="shared" ref="O461:R461" si="897">O462</f>
        <v>0</v>
      </c>
      <c r="P461" s="4">
        <f t="shared" si="897"/>
        <v>800</v>
      </c>
      <c r="Q461" s="4">
        <f t="shared" si="897"/>
        <v>0</v>
      </c>
      <c r="R461" s="4">
        <f t="shared" si="897"/>
        <v>800</v>
      </c>
      <c r="S461" s="67"/>
    </row>
    <row r="462" spans="1:19" ht="15.75" hidden="1" outlineLevel="7" x14ac:dyDescent="0.25">
      <c r="A462" s="11" t="s">
        <v>336</v>
      </c>
      <c r="B462" s="11" t="s">
        <v>33</v>
      </c>
      <c r="C462" s="59" t="s">
        <v>34</v>
      </c>
      <c r="D462" s="8">
        <v>1000</v>
      </c>
      <c r="E462" s="8"/>
      <c r="F462" s="8">
        <f t="shared" ref="F462" si="898">SUM(D462:E462)</f>
        <v>1000</v>
      </c>
      <c r="G462" s="8"/>
      <c r="H462" s="8">
        <f t="shared" ref="H462" si="899">SUM(F462:G462)</f>
        <v>1000</v>
      </c>
      <c r="I462" s="8">
        <v>800</v>
      </c>
      <c r="J462" s="8"/>
      <c r="K462" s="8">
        <f t="shared" ref="K462" si="900">SUM(I462:J462)</f>
        <v>800</v>
      </c>
      <c r="L462" s="8"/>
      <c r="M462" s="8">
        <f t="shared" ref="M462" si="901">SUM(K462:L462)</f>
        <v>800</v>
      </c>
      <c r="N462" s="8">
        <v>800</v>
      </c>
      <c r="O462" s="8"/>
      <c r="P462" s="8">
        <f t="shared" ref="P462" si="902">SUM(N462:O462)</f>
        <v>800</v>
      </c>
      <c r="Q462" s="8"/>
      <c r="R462" s="8">
        <f t="shared" ref="R462" si="903">SUM(P462:Q462)</f>
        <v>800</v>
      </c>
      <c r="S462" s="67"/>
    </row>
    <row r="463" spans="1:19" ht="48" hidden="1" customHeight="1" outlineLevel="5" x14ac:dyDescent="0.25">
      <c r="A463" s="5" t="s">
        <v>653</v>
      </c>
      <c r="B463" s="5"/>
      <c r="C463" s="60" t="s">
        <v>654</v>
      </c>
      <c r="D463" s="4">
        <f>D464</f>
        <v>1000</v>
      </c>
      <c r="E463" s="4">
        <f t="shared" ref="E463:H463" si="904">E464</f>
        <v>0</v>
      </c>
      <c r="F463" s="4">
        <f t="shared" si="904"/>
        <v>1000</v>
      </c>
      <c r="G463" s="4">
        <f t="shared" si="904"/>
        <v>0</v>
      </c>
      <c r="H463" s="4">
        <f t="shared" si="904"/>
        <v>1000</v>
      </c>
      <c r="I463" s="4">
        <f>I464</f>
        <v>1000</v>
      </c>
      <c r="J463" s="4">
        <f t="shared" ref="J463:M463" si="905">J464</f>
        <v>0</v>
      </c>
      <c r="K463" s="4">
        <f t="shared" si="905"/>
        <v>1000</v>
      </c>
      <c r="L463" s="4">
        <f t="shared" si="905"/>
        <v>0</v>
      </c>
      <c r="M463" s="4">
        <f t="shared" si="905"/>
        <v>1000</v>
      </c>
      <c r="N463" s="4">
        <f>N464</f>
        <v>1000</v>
      </c>
      <c r="O463" s="4">
        <f t="shared" ref="O463:R463" si="906">O464</f>
        <v>0</v>
      </c>
      <c r="P463" s="4">
        <f t="shared" si="906"/>
        <v>1000</v>
      </c>
      <c r="Q463" s="4">
        <f t="shared" si="906"/>
        <v>0</v>
      </c>
      <c r="R463" s="4">
        <f t="shared" si="906"/>
        <v>1000</v>
      </c>
      <c r="S463" s="67"/>
    </row>
    <row r="464" spans="1:19" ht="15.75" hidden="1" outlineLevel="7" x14ac:dyDescent="0.25">
      <c r="A464" s="11" t="s">
        <v>653</v>
      </c>
      <c r="B464" s="11" t="s">
        <v>33</v>
      </c>
      <c r="C464" s="59" t="s">
        <v>34</v>
      </c>
      <c r="D464" s="8">
        <v>1000</v>
      </c>
      <c r="E464" s="8"/>
      <c r="F464" s="8">
        <f t="shared" ref="F464" si="907">SUM(D464:E464)</f>
        <v>1000</v>
      </c>
      <c r="G464" s="8"/>
      <c r="H464" s="8">
        <f t="shared" ref="H464" si="908">SUM(F464:G464)</f>
        <v>1000</v>
      </c>
      <c r="I464" s="8">
        <v>1000</v>
      </c>
      <c r="J464" s="8"/>
      <c r="K464" s="8">
        <f t="shared" ref="K464" si="909">SUM(I464:J464)</f>
        <v>1000</v>
      </c>
      <c r="L464" s="8"/>
      <c r="M464" s="8">
        <f t="shared" ref="M464" si="910">SUM(K464:L464)</f>
        <v>1000</v>
      </c>
      <c r="N464" s="8">
        <v>1000</v>
      </c>
      <c r="O464" s="8"/>
      <c r="P464" s="8">
        <f t="shared" ref="P464" si="911">SUM(N464:O464)</f>
        <v>1000</v>
      </c>
      <c r="Q464" s="8"/>
      <c r="R464" s="8">
        <f t="shared" ref="R464" si="912">SUM(P464:Q464)</f>
        <v>1000</v>
      </c>
      <c r="S464" s="67"/>
    </row>
    <row r="465" spans="1:19" ht="47.25" hidden="1" outlineLevel="5" x14ac:dyDescent="0.25">
      <c r="A465" s="5" t="s">
        <v>440</v>
      </c>
      <c r="B465" s="5"/>
      <c r="C465" s="60" t="s">
        <v>572</v>
      </c>
      <c r="D465" s="4">
        <f>D466</f>
        <v>300.60000000000002</v>
      </c>
      <c r="E465" s="4">
        <f t="shared" ref="E465:H465" si="913">E466</f>
        <v>0</v>
      </c>
      <c r="F465" s="4">
        <f t="shared" si="913"/>
        <v>300.60000000000002</v>
      </c>
      <c r="G465" s="4">
        <f t="shared" si="913"/>
        <v>0</v>
      </c>
      <c r="H465" s="4">
        <f t="shared" si="913"/>
        <v>300.60000000000002</v>
      </c>
      <c r="I465" s="4">
        <f>I466</f>
        <v>300.60000000000002</v>
      </c>
      <c r="J465" s="4">
        <f t="shared" ref="J465:M465" si="914">J466</f>
        <v>0</v>
      </c>
      <c r="K465" s="4">
        <f t="shared" si="914"/>
        <v>300.60000000000002</v>
      </c>
      <c r="L465" s="4">
        <f t="shared" si="914"/>
        <v>0</v>
      </c>
      <c r="M465" s="4">
        <f t="shared" si="914"/>
        <v>300.60000000000002</v>
      </c>
      <c r="N465" s="4">
        <f>N466</f>
        <v>0</v>
      </c>
      <c r="O465" s="4">
        <f t="shared" ref="O465" si="915">O466</f>
        <v>0</v>
      </c>
      <c r="P465" s="4"/>
      <c r="Q465" s="4">
        <f t="shared" ref="Q465:R465" si="916">Q466</f>
        <v>0</v>
      </c>
      <c r="R465" s="4">
        <f t="shared" si="916"/>
        <v>0</v>
      </c>
      <c r="S465" s="67"/>
    </row>
    <row r="466" spans="1:19" ht="31.5" hidden="1" outlineLevel="7" x14ac:dyDescent="0.25">
      <c r="A466" s="11" t="s">
        <v>440</v>
      </c>
      <c r="B466" s="11" t="s">
        <v>92</v>
      </c>
      <c r="C466" s="59" t="s">
        <v>93</v>
      </c>
      <c r="D466" s="8">
        <v>300.60000000000002</v>
      </c>
      <c r="E466" s="8"/>
      <c r="F466" s="8">
        <f t="shared" ref="F466" si="917">SUM(D466:E466)</f>
        <v>300.60000000000002</v>
      </c>
      <c r="G466" s="8"/>
      <c r="H466" s="8">
        <f t="shared" ref="H466" si="918">SUM(F466:G466)</f>
        <v>300.60000000000002</v>
      </c>
      <c r="I466" s="8">
        <v>300.60000000000002</v>
      </c>
      <c r="J466" s="8"/>
      <c r="K466" s="8">
        <f t="shared" ref="K466" si="919">SUM(I466:J466)</f>
        <v>300.60000000000002</v>
      </c>
      <c r="L466" s="8"/>
      <c r="M466" s="8">
        <f t="shared" ref="M466" si="920">SUM(K466:L466)</f>
        <v>300.60000000000002</v>
      </c>
      <c r="N466" s="8"/>
      <c r="O466" s="8"/>
      <c r="P466" s="8"/>
      <c r="Q466" s="8"/>
      <c r="R466" s="8">
        <f t="shared" ref="R466" si="921">SUM(P466:Q466)</f>
        <v>0</v>
      </c>
      <c r="S466" s="67"/>
    </row>
    <row r="467" spans="1:19" s="92" customFormat="1" ht="47.25" hidden="1" outlineLevel="5" x14ac:dyDescent="0.25">
      <c r="A467" s="5" t="s">
        <v>440</v>
      </c>
      <c r="B467" s="5"/>
      <c r="C467" s="60" t="s">
        <v>576</v>
      </c>
      <c r="D467" s="4">
        <f>D468</f>
        <v>601.20000000000005</v>
      </c>
      <c r="E467" s="4">
        <f t="shared" ref="E467:H467" si="922">E468</f>
        <v>-2.6</v>
      </c>
      <c r="F467" s="4">
        <f t="shared" si="922"/>
        <v>598.6</v>
      </c>
      <c r="G467" s="4">
        <f t="shared" si="922"/>
        <v>0</v>
      </c>
      <c r="H467" s="4">
        <f t="shared" si="922"/>
        <v>598.6</v>
      </c>
      <c r="I467" s="4">
        <f>I468</f>
        <v>601.20000000000005</v>
      </c>
      <c r="J467" s="4">
        <f t="shared" ref="J467:M467" si="923">J468</f>
        <v>-2.6</v>
      </c>
      <c r="K467" s="4">
        <f t="shared" si="923"/>
        <v>598.6</v>
      </c>
      <c r="L467" s="4">
        <f t="shared" si="923"/>
        <v>0</v>
      </c>
      <c r="M467" s="4">
        <f t="shared" si="923"/>
        <v>598.6</v>
      </c>
      <c r="N467" s="4">
        <f>N468</f>
        <v>0</v>
      </c>
      <c r="O467" s="4">
        <f t="shared" ref="O467" si="924">O468</f>
        <v>0</v>
      </c>
      <c r="P467" s="4"/>
      <c r="Q467" s="4">
        <f t="shared" ref="Q467:R467" si="925">Q468</f>
        <v>0</v>
      </c>
      <c r="R467" s="4">
        <f t="shared" si="925"/>
        <v>0</v>
      </c>
      <c r="S467" s="67"/>
    </row>
    <row r="468" spans="1:19" s="92" customFormat="1" ht="31.5" hidden="1" outlineLevel="7" x14ac:dyDescent="0.25">
      <c r="A468" s="11" t="s">
        <v>440</v>
      </c>
      <c r="B468" s="11" t="s">
        <v>92</v>
      </c>
      <c r="C468" s="59" t="s">
        <v>93</v>
      </c>
      <c r="D468" s="8">
        <v>601.20000000000005</v>
      </c>
      <c r="E468" s="8">
        <v>-2.6</v>
      </c>
      <c r="F468" s="8">
        <f t="shared" ref="F468" si="926">SUM(D468:E468)</f>
        <v>598.6</v>
      </c>
      <c r="G468" s="8"/>
      <c r="H468" s="8">
        <f t="shared" ref="H468" si="927">SUM(F468:G468)</f>
        <v>598.6</v>
      </c>
      <c r="I468" s="8">
        <v>601.20000000000005</v>
      </c>
      <c r="J468" s="8">
        <v>-2.6</v>
      </c>
      <c r="K468" s="8">
        <f t="shared" ref="K468" si="928">SUM(I468:J468)</f>
        <v>598.6</v>
      </c>
      <c r="L468" s="8"/>
      <c r="M468" s="8">
        <f t="shared" ref="M468" si="929">SUM(K468:L468)</f>
        <v>598.6</v>
      </c>
      <c r="N468" s="8"/>
      <c r="O468" s="8"/>
      <c r="P468" s="8"/>
      <c r="Q468" s="8"/>
      <c r="R468" s="8">
        <f t="shared" ref="R468" si="930">SUM(P468:Q468)</f>
        <v>0</v>
      </c>
      <c r="S468" s="67"/>
    </row>
    <row r="469" spans="1:19" ht="31.5" hidden="1" outlineLevel="4" x14ac:dyDescent="0.25">
      <c r="A469" s="5" t="s">
        <v>46</v>
      </c>
      <c r="B469" s="5"/>
      <c r="C469" s="60" t="s">
        <v>47</v>
      </c>
      <c r="D469" s="4">
        <f>D474+D476+D470+D472+D479</f>
        <v>23671.599999999999</v>
      </c>
      <c r="E469" s="4">
        <f t="shared" ref="E469:R469" si="931">E474+E476+E470+E472+E479</f>
        <v>0</v>
      </c>
      <c r="F469" s="4">
        <f t="shared" si="931"/>
        <v>23671.599999999999</v>
      </c>
      <c r="G469" s="4">
        <f t="shared" si="931"/>
        <v>0</v>
      </c>
      <c r="H469" s="4">
        <f t="shared" si="931"/>
        <v>23671.599999999999</v>
      </c>
      <c r="I469" s="4">
        <f t="shared" si="931"/>
        <v>17552.400000000001</v>
      </c>
      <c r="J469" s="4">
        <f t="shared" si="931"/>
        <v>0</v>
      </c>
      <c r="K469" s="4">
        <f t="shared" si="931"/>
        <v>17552.400000000001</v>
      </c>
      <c r="L469" s="4">
        <f t="shared" si="931"/>
        <v>0</v>
      </c>
      <c r="M469" s="4">
        <f t="shared" si="931"/>
        <v>17552.400000000001</v>
      </c>
      <c r="N469" s="4">
        <f t="shared" si="931"/>
        <v>16173.1</v>
      </c>
      <c r="O469" s="4">
        <f t="shared" si="931"/>
        <v>0</v>
      </c>
      <c r="P469" s="4">
        <f t="shared" si="931"/>
        <v>16173.1</v>
      </c>
      <c r="Q469" s="4">
        <f t="shared" si="931"/>
        <v>0</v>
      </c>
      <c r="R469" s="4">
        <f t="shared" si="931"/>
        <v>16173.1</v>
      </c>
      <c r="S469" s="67"/>
    </row>
    <row r="470" spans="1:19" s="92" customFormat="1" ht="47.25" hidden="1" outlineLevel="5" x14ac:dyDescent="0.25">
      <c r="A470" s="5" t="s">
        <v>240</v>
      </c>
      <c r="B470" s="5"/>
      <c r="C470" s="60" t="s">
        <v>241</v>
      </c>
      <c r="D470" s="4">
        <f>D471</f>
        <v>485</v>
      </c>
      <c r="E470" s="4">
        <f t="shared" ref="E470:H470" si="932">E471</f>
        <v>0</v>
      </c>
      <c r="F470" s="4">
        <f t="shared" si="932"/>
        <v>485</v>
      </c>
      <c r="G470" s="4">
        <f t="shared" si="932"/>
        <v>0</v>
      </c>
      <c r="H470" s="4">
        <f t="shared" si="932"/>
        <v>485</v>
      </c>
      <c r="I470" s="4">
        <f>I471</f>
        <v>551</v>
      </c>
      <c r="J470" s="4">
        <f t="shared" ref="J470:M470" si="933">J471</f>
        <v>0</v>
      </c>
      <c r="K470" s="4">
        <f t="shared" si="933"/>
        <v>551</v>
      </c>
      <c r="L470" s="4">
        <f t="shared" si="933"/>
        <v>0</v>
      </c>
      <c r="M470" s="4">
        <f t="shared" si="933"/>
        <v>551</v>
      </c>
      <c r="N470" s="4">
        <f>N471</f>
        <v>591</v>
      </c>
      <c r="O470" s="4">
        <f t="shared" ref="O470:R470" si="934">O471</f>
        <v>0</v>
      </c>
      <c r="P470" s="4">
        <f t="shared" si="934"/>
        <v>591</v>
      </c>
      <c r="Q470" s="4">
        <f t="shared" si="934"/>
        <v>0</v>
      </c>
      <c r="R470" s="4">
        <f t="shared" si="934"/>
        <v>591</v>
      </c>
      <c r="S470" s="67"/>
    </row>
    <row r="471" spans="1:19" s="92" customFormat="1" ht="31.5" hidden="1" outlineLevel="7" x14ac:dyDescent="0.25">
      <c r="A471" s="11" t="s">
        <v>240</v>
      </c>
      <c r="B471" s="11" t="s">
        <v>11</v>
      </c>
      <c r="C471" s="59" t="s">
        <v>12</v>
      </c>
      <c r="D471" s="8">
        <v>485</v>
      </c>
      <c r="E471" s="8"/>
      <c r="F471" s="8">
        <f t="shared" ref="F471" si="935">SUM(D471:E471)</f>
        <v>485</v>
      </c>
      <c r="G471" s="8"/>
      <c r="H471" s="8">
        <f t="shared" ref="H471" si="936">SUM(F471:G471)</f>
        <v>485</v>
      </c>
      <c r="I471" s="8">
        <v>551</v>
      </c>
      <c r="J471" s="8"/>
      <c r="K471" s="8">
        <f t="shared" ref="K471" si="937">SUM(I471:J471)</f>
        <v>551</v>
      </c>
      <c r="L471" s="8"/>
      <c r="M471" s="8">
        <f t="shared" ref="M471" si="938">SUM(K471:L471)</f>
        <v>551</v>
      </c>
      <c r="N471" s="8">
        <v>591</v>
      </c>
      <c r="O471" s="8"/>
      <c r="P471" s="8">
        <f t="shared" ref="P471" si="939">SUM(N471:O471)</f>
        <v>591</v>
      </c>
      <c r="Q471" s="8"/>
      <c r="R471" s="8">
        <f t="shared" ref="R471" si="940">SUM(P471:Q471)</f>
        <v>591</v>
      </c>
      <c r="S471" s="67"/>
    </row>
    <row r="472" spans="1:19" s="92" customFormat="1" ht="82.5" hidden="1" customHeight="1" outlineLevel="5" x14ac:dyDescent="0.25">
      <c r="A472" s="5" t="s">
        <v>316</v>
      </c>
      <c r="B472" s="5"/>
      <c r="C472" s="58" t="s">
        <v>317</v>
      </c>
      <c r="D472" s="4">
        <f>D473</f>
        <v>6124.3</v>
      </c>
      <c r="E472" s="4">
        <f t="shared" ref="E472:H472" si="941">E473</f>
        <v>0</v>
      </c>
      <c r="F472" s="4">
        <f t="shared" si="941"/>
        <v>6124.3</v>
      </c>
      <c r="G472" s="4">
        <f t="shared" si="941"/>
        <v>0</v>
      </c>
      <c r="H472" s="4">
        <f t="shared" si="941"/>
        <v>6124.3</v>
      </c>
      <c r="I472" s="4">
        <f>I473</f>
        <v>3062.1</v>
      </c>
      <c r="J472" s="4">
        <f t="shared" ref="J472:M472" si="942">J473</f>
        <v>0</v>
      </c>
      <c r="K472" s="4">
        <f t="shared" si="942"/>
        <v>3062.1</v>
      </c>
      <c r="L472" s="4">
        <f t="shared" si="942"/>
        <v>0</v>
      </c>
      <c r="M472" s="4">
        <f t="shared" si="942"/>
        <v>3062.1</v>
      </c>
      <c r="N472" s="4">
        <f>N473</f>
        <v>3062.1</v>
      </c>
      <c r="O472" s="4">
        <f t="shared" ref="O472:R472" si="943">O473</f>
        <v>0</v>
      </c>
      <c r="P472" s="4">
        <f t="shared" si="943"/>
        <v>3062.1</v>
      </c>
      <c r="Q472" s="4">
        <f t="shared" si="943"/>
        <v>0</v>
      </c>
      <c r="R472" s="4">
        <f t="shared" si="943"/>
        <v>3062.1</v>
      </c>
      <c r="S472" s="67"/>
    </row>
    <row r="473" spans="1:19" s="92" customFormat="1" ht="31.5" hidden="1" outlineLevel="7" x14ac:dyDescent="0.25">
      <c r="A473" s="11" t="s">
        <v>316</v>
      </c>
      <c r="B473" s="11" t="s">
        <v>143</v>
      </c>
      <c r="C473" s="59" t="s">
        <v>144</v>
      </c>
      <c r="D473" s="8">
        <v>6124.3</v>
      </c>
      <c r="E473" s="8"/>
      <c r="F473" s="8">
        <f t="shared" ref="F473" si="944">SUM(D473:E473)</f>
        <v>6124.3</v>
      </c>
      <c r="G473" s="8"/>
      <c r="H473" s="8">
        <f t="shared" ref="H473" si="945">SUM(F473:G473)</f>
        <v>6124.3</v>
      </c>
      <c r="I473" s="8">
        <v>3062.1</v>
      </c>
      <c r="J473" s="8"/>
      <c r="K473" s="8">
        <f t="shared" ref="K473" si="946">SUM(I473:J473)</f>
        <v>3062.1</v>
      </c>
      <c r="L473" s="8"/>
      <c r="M473" s="8">
        <f t="shared" ref="M473" si="947">SUM(K473:L473)</f>
        <v>3062.1</v>
      </c>
      <c r="N473" s="8">
        <v>3062.1</v>
      </c>
      <c r="O473" s="8"/>
      <c r="P473" s="8">
        <f t="shared" ref="P473" si="948">SUM(N473:O473)</f>
        <v>3062.1</v>
      </c>
      <c r="Q473" s="8"/>
      <c r="R473" s="8">
        <f t="shared" ref="R473" si="949">SUM(P473:Q473)</f>
        <v>3062.1</v>
      </c>
      <c r="S473" s="67"/>
    </row>
    <row r="474" spans="1:19" s="92" customFormat="1" ht="63" hidden="1" outlineLevel="5" x14ac:dyDescent="0.25">
      <c r="A474" s="5" t="s">
        <v>48</v>
      </c>
      <c r="B474" s="5"/>
      <c r="C474" s="60" t="s">
        <v>49</v>
      </c>
      <c r="D474" s="4">
        <f>D475</f>
        <v>264</v>
      </c>
      <c r="E474" s="4">
        <f t="shared" ref="E474:H474" si="950">E475</f>
        <v>0</v>
      </c>
      <c r="F474" s="4">
        <f t="shared" si="950"/>
        <v>264</v>
      </c>
      <c r="G474" s="4">
        <f t="shared" si="950"/>
        <v>0</v>
      </c>
      <c r="H474" s="4">
        <f t="shared" si="950"/>
        <v>264</v>
      </c>
      <c r="I474" s="4">
        <f>I475</f>
        <v>271.5</v>
      </c>
      <c r="J474" s="4">
        <f t="shared" ref="J474:M474" si="951">J475</f>
        <v>0</v>
      </c>
      <c r="K474" s="4">
        <f t="shared" si="951"/>
        <v>271.5</v>
      </c>
      <c r="L474" s="4">
        <f t="shared" si="951"/>
        <v>0</v>
      </c>
      <c r="M474" s="4">
        <f t="shared" si="951"/>
        <v>271.5</v>
      </c>
      <c r="N474" s="4">
        <f>N475</f>
        <v>271.5</v>
      </c>
      <c r="O474" s="4">
        <f t="shared" ref="O474:R474" si="952">O475</f>
        <v>0</v>
      </c>
      <c r="P474" s="4">
        <f t="shared" si="952"/>
        <v>271.5</v>
      </c>
      <c r="Q474" s="4">
        <f t="shared" si="952"/>
        <v>0</v>
      </c>
      <c r="R474" s="4">
        <f t="shared" si="952"/>
        <v>271.5</v>
      </c>
      <c r="S474" s="67"/>
    </row>
    <row r="475" spans="1:19" s="92" customFormat="1" ht="63" hidden="1" outlineLevel="7" x14ac:dyDescent="0.25">
      <c r="A475" s="11" t="s">
        <v>48</v>
      </c>
      <c r="B475" s="11" t="s">
        <v>8</v>
      </c>
      <c r="C475" s="59" t="s">
        <v>9</v>
      </c>
      <c r="D475" s="8">
        <v>264</v>
      </c>
      <c r="E475" s="8"/>
      <c r="F475" s="8">
        <f t="shared" ref="F475" si="953">SUM(D475:E475)</f>
        <v>264</v>
      </c>
      <c r="G475" s="8"/>
      <c r="H475" s="8">
        <f t="shared" ref="H475" si="954">SUM(F475:G475)</f>
        <v>264</v>
      </c>
      <c r="I475" s="8">
        <v>271.5</v>
      </c>
      <c r="J475" s="8"/>
      <c r="K475" s="8">
        <f t="shared" ref="K475" si="955">SUM(I475:J475)</f>
        <v>271.5</v>
      </c>
      <c r="L475" s="8"/>
      <c r="M475" s="8">
        <f t="shared" ref="M475" si="956">SUM(K475:L475)</f>
        <v>271.5</v>
      </c>
      <c r="N475" s="8">
        <v>271.5</v>
      </c>
      <c r="O475" s="8"/>
      <c r="P475" s="8">
        <f t="shared" ref="P475" si="957">SUM(N475:O475)</f>
        <v>271.5</v>
      </c>
      <c r="Q475" s="8"/>
      <c r="R475" s="8">
        <f t="shared" ref="R475" si="958">SUM(P475:Q475)</f>
        <v>271.5</v>
      </c>
      <c r="S475" s="67"/>
    </row>
    <row r="476" spans="1:19" s="92" customFormat="1" ht="47.25" hidden="1" outlineLevel="5" x14ac:dyDescent="0.25">
      <c r="A476" s="5" t="s">
        <v>50</v>
      </c>
      <c r="B476" s="5"/>
      <c r="C476" s="60" t="s">
        <v>51</v>
      </c>
      <c r="D476" s="4">
        <f>D477+D478</f>
        <v>7611.9000000000005</v>
      </c>
      <c r="E476" s="4">
        <f t="shared" ref="E476:O476" si="959">E477+E478</f>
        <v>0</v>
      </c>
      <c r="F476" s="4">
        <f t="shared" si="959"/>
        <v>7611.9000000000005</v>
      </c>
      <c r="G476" s="4">
        <f t="shared" si="959"/>
        <v>0</v>
      </c>
      <c r="H476" s="4">
        <f t="shared" si="959"/>
        <v>7611.9000000000005</v>
      </c>
      <c r="I476" s="4">
        <f t="shared" si="959"/>
        <v>1419.2</v>
      </c>
      <c r="J476" s="4">
        <f t="shared" si="959"/>
        <v>0</v>
      </c>
      <c r="K476" s="4">
        <f t="shared" si="959"/>
        <v>1419.2</v>
      </c>
      <c r="L476" s="4">
        <f t="shared" si="959"/>
        <v>0</v>
      </c>
      <c r="M476" s="4">
        <f t="shared" si="959"/>
        <v>1419.2</v>
      </c>
      <c r="N476" s="4">
        <f t="shared" si="959"/>
        <v>0</v>
      </c>
      <c r="O476" s="4">
        <f t="shared" si="959"/>
        <v>0</v>
      </c>
      <c r="P476" s="4"/>
      <c r="Q476" s="4">
        <f t="shared" ref="Q476:R476" si="960">Q477+Q478</f>
        <v>0</v>
      </c>
      <c r="R476" s="4">
        <f t="shared" si="960"/>
        <v>0</v>
      </c>
      <c r="S476" s="67"/>
    </row>
    <row r="477" spans="1:19" s="92" customFormat="1" ht="63" hidden="1" outlineLevel="7" x14ac:dyDescent="0.25">
      <c r="A477" s="11" t="s">
        <v>50</v>
      </c>
      <c r="B477" s="11" t="s">
        <v>8</v>
      </c>
      <c r="C477" s="59" t="s">
        <v>9</v>
      </c>
      <c r="D477" s="8">
        <v>75.3</v>
      </c>
      <c r="E477" s="8"/>
      <c r="F477" s="8">
        <f t="shared" ref="F477:F478" si="961">SUM(D477:E477)</f>
        <v>75.3</v>
      </c>
      <c r="G477" s="8"/>
      <c r="H477" s="8">
        <f t="shared" ref="H477:H478" si="962">SUM(F477:G477)</f>
        <v>75.3</v>
      </c>
      <c r="I477" s="8">
        <v>14</v>
      </c>
      <c r="J477" s="8"/>
      <c r="K477" s="8">
        <f t="shared" ref="K477:K478" si="963">SUM(I477:J477)</f>
        <v>14</v>
      </c>
      <c r="L477" s="8"/>
      <c r="M477" s="8">
        <f t="shared" ref="M477:M478" si="964">SUM(K477:L477)</f>
        <v>14</v>
      </c>
      <c r="N477" s="8"/>
      <c r="O477" s="8"/>
      <c r="P477" s="8"/>
      <c r="Q477" s="8"/>
      <c r="R477" s="8">
        <f t="shared" ref="R477:R478" si="965">SUM(P477:Q477)</f>
        <v>0</v>
      </c>
      <c r="S477" s="67"/>
    </row>
    <row r="478" spans="1:19" s="92" customFormat="1" ht="15.75" hidden="1" outlineLevel="7" x14ac:dyDescent="0.25">
      <c r="A478" s="11" t="s">
        <v>50</v>
      </c>
      <c r="B478" s="11" t="s">
        <v>33</v>
      </c>
      <c r="C478" s="59" t="s">
        <v>34</v>
      </c>
      <c r="D478" s="8">
        <v>7536.6</v>
      </c>
      <c r="E478" s="8"/>
      <c r="F478" s="8">
        <f t="shared" si="961"/>
        <v>7536.6</v>
      </c>
      <c r="G478" s="8"/>
      <c r="H478" s="8">
        <f t="shared" si="962"/>
        <v>7536.6</v>
      </c>
      <c r="I478" s="8">
        <v>1405.2</v>
      </c>
      <c r="J478" s="8"/>
      <c r="K478" s="8">
        <f t="shared" si="963"/>
        <v>1405.2</v>
      </c>
      <c r="L478" s="8"/>
      <c r="M478" s="8">
        <f t="shared" si="964"/>
        <v>1405.2</v>
      </c>
      <c r="N478" s="8"/>
      <c r="O478" s="8"/>
      <c r="P478" s="8"/>
      <c r="Q478" s="8"/>
      <c r="R478" s="8">
        <f t="shared" si="965"/>
        <v>0</v>
      </c>
      <c r="S478" s="67"/>
    </row>
    <row r="479" spans="1:19" s="92" customFormat="1" ht="47.25" hidden="1" outlineLevel="5" x14ac:dyDescent="0.25">
      <c r="A479" s="5" t="s">
        <v>644</v>
      </c>
      <c r="B479" s="5"/>
      <c r="C479" s="58" t="s">
        <v>575</v>
      </c>
      <c r="D479" s="4">
        <f>D480</f>
        <v>9186.4</v>
      </c>
      <c r="E479" s="4">
        <f t="shared" ref="E479:H479" si="966">E480</f>
        <v>0</v>
      </c>
      <c r="F479" s="4">
        <f t="shared" si="966"/>
        <v>9186.4</v>
      </c>
      <c r="G479" s="4">
        <f t="shared" si="966"/>
        <v>0</v>
      </c>
      <c r="H479" s="4">
        <f t="shared" si="966"/>
        <v>9186.4</v>
      </c>
      <c r="I479" s="4">
        <f>I480</f>
        <v>12248.6</v>
      </c>
      <c r="J479" s="4">
        <f t="shared" ref="J479:M479" si="967">J480</f>
        <v>0</v>
      </c>
      <c r="K479" s="4">
        <f t="shared" si="967"/>
        <v>12248.6</v>
      </c>
      <c r="L479" s="4">
        <f t="shared" si="967"/>
        <v>0</v>
      </c>
      <c r="M479" s="4">
        <f t="shared" si="967"/>
        <v>12248.6</v>
      </c>
      <c r="N479" s="4">
        <f>N480</f>
        <v>12248.5</v>
      </c>
      <c r="O479" s="4">
        <f t="shared" ref="O479:R479" si="968">O480</f>
        <v>0</v>
      </c>
      <c r="P479" s="4">
        <f t="shared" si="968"/>
        <v>12248.5</v>
      </c>
      <c r="Q479" s="4">
        <f t="shared" si="968"/>
        <v>0</v>
      </c>
      <c r="R479" s="4">
        <f t="shared" si="968"/>
        <v>12248.5</v>
      </c>
      <c r="S479" s="67"/>
    </row>
    <row r="480" spans="1:19" s="92" customFormat="1" ht="31.5" hidden="1" outlineLevel="7" x14ac:dyDescent="0.25">
      <c r="A480" s="11" t="s">
        <v>644</v>
      </c>
      <c r="B480" s="11" t="s">
        <v>143</v>
      </c>
      <c r="C480" s="59" t="s">
        <v>144</v>
      </c>
      <c r="D480" s="8">
        <v>9186.4</v>
      </c>
      <c r="E480" s="8"/>
      <c r="F480" s="8">
        <f t="shared" ref="F480" si="969">SUM(D480:E480)</f>
        <v>9186.4</v>
      </c>
      <c r="G480" s="8"/>
      <c r="H480" s="8">
        <f t="shared" ref="H480" si="970">SUM(F480:G480)</f>
        <v>9186.4</v>
      </c>
      <c r="I480" s="8">
        <v>12248.6</v>
      </c>
      <c r="J480" s="8"/>
      <c r="K480" s="8">
        <f t="shared" ref="K480" si="971">SUM(I480:J480)</f>
        <v>12248.6</v>
      </c>
      <c r="L480" s="8"/>
      <c r="M480" s="8">
        <f t="shared" ref="M480" si="972">SUM(K480:L480)</f>
        <v>12248.6</v>
      </c>
      <c r="N480" s="8">
        <v>12248.5</v>
      </c>
      <c r="O480" s="8"/>
      <c r="P480" s="8">
        <f t="shared" ref="P480" si="973">SUM(N480:O480)</f>
        <v>12248.5</v>
      </c>
      <c r="Q480" s="8"/>
      <c r="R480" s="8">
        <f t="shared" ref="R480" si="974">SUM(P480:Q480)</f>
        <v>12248.5</v>
      </c>
      <c r="S480" s="67"/>
    </row>
    <row r="481" spans="1:19" ht="18" hidden="1" customHeight="1" outlineLevel="4" x14ac:dyDescent="0.25">
      <c r="A481" s="5" t="s">
        <v>312</v>
      </c>
      <c r="B481" s="5"/>
      <c r="C481" s="60" t="s">
        <v>252</v>
      </c>
      <c r="D481" s="4">
        <f>D482+D484</f>
        <v>1854.73918</v>
      </c>
      <c r="E481" s="4">
        <f t="shared" ref="E481:H481" si="975">E482+E484</f>
        <v>0</v>
      </c>
      <c r="F481" s="4">
        <f t="shared" si="975"/>
        <v>1854.73918</v>
      </c>
      <c r="G481" s="4">
        <f t="shared" si="975"/>
        <v>0</v>
      </c>
      <c r="H481" s="4">
        <f t="shared" si="975"/>
        <v>1854.73918</v>
      </c>
      <c r="I481" s="4">
        <f>I482+I484</f>
        <v>358.32</v>
      </c>
      <c r="J481" s="4">
        <f t="shared" ref="J481:M481" si="976">J482+J484</f>
        <v>0</v>
      </c>
      <c r="K481" s="4">
        <f t="shared" si="976"/>
        <v>358.32</v>
      </c>
      <c r="L481" s="4">
        <f t="shared" si="976"/>
        <v>0</v>
      </c>
      <c r="M481" s="4">
        <f t="shared" si="976"/>
        <v>358.32</v>
      </c>
      <c r="N481" s="4">
        <f>N482+N484</f>
        <v>358.32</v>
      </c>
      <c r="O481" s="4">
        <f t="shared" ref="O481:R481" si="977">O482+O484</f>
        <v>0</v>
      </c>
      <c r="P481" s="4">
        <f t="shared" si="977"/>
        <v>358.32</v>
      </c>
      <c r="Q481" s="4">
        <f t="shared" si="977"/>
        <v>0</v>
      </c>
      <c r="R481" s="4">
        <f t="shared" si="977"/>
        <v>358.32</v>
      </c>
      <c r="S481" s="67"/>
    </row>
    <row r="482" spans="1:19" ht="63" hidden="1" outlineLevel="5" x14ac:dyDescent="0.25">
      <c r="A482" s="5" t="s">
        <v>313</v>
      </c>
      <c r="B482" s="5"/>
      <c r="C482" s="60" t="s">
        <v>570</v>
      </c>
      <c r="D482" s="4">
        <f>D483</f>
        <v>134.83918</v>
      </c>
      <c r="E482" s="4">
        <f t="shared" ref="E482:H482" si="978">E483</f>
        <v>0</v>
      </c>
      <c r="F482" s="4">
        <f t="shared" si="978"/>
        <v>134.83918</v>
      </c>
      <c r="G482" s="4">
        <f t="shared" si="978"/>
        <v>0</v>
      </c>
      <c r="H482" s="4">
        <f t="shared" si="978"/>
        <v>134.83918</v>
      </c>
      <c r="I482" s="4">
        <f>I483</f>
        <v>358.32</v>
      </c>
      <c r="J482" s="4">
        <f t="shared" ref="J482:M482" si="979">J483</f>
        <v>0</v>
      </c>
      <c r="K482" s="4">
        <f t="shared" si="979"/>
        <v>358.32</v>
      </c>
      <c r="L482" s="4">
        <f t="shared" si="979"/>
        <v>0</v>
      </c>
      <c r="M482" s="4">
        <f t="shared" si="979"/>
        <v>358.32</v>
      </c>
      <c r="N482" s="4">
        <f>N483</f>
        <v>358.32</v>
      </c>
      <c r="O482" s="4">
        <f t="shared" ref="O482:R482" si="980">O483</f>
        <v>0</v>
      </c>
      <c r="P482" s="4">
        <f t="shared" si="980"/>
        <v>358.32</v>
      </c>
      <c r="Q482" s="4">
        <f t="shared" si="980"/>
        <v>0</v>
      </c>
      <c r="R482" s="4">
        <f t="shared" si="980"/>
        <v>358.32</v>
      </c>
      <c r="S482" s="67"/>
    </row>
    <row r="483" spans="1:19" ht="15.75" hidden="1" outlineLevel="7" x14ac:dyDescent="0.25">
      <c r="A483" s="11" t="s">
        <v>313</v>
      </c>
      <c r="B483" s="11" t="s">
        <v>33</v>
      </c>
      <c r="C483" s="59" t="s">
        <v>34</v>
      </c>
      <c r="D483" s="47">
        <v>134.83918</v>
      </c>
      <c r="E483" s="8"/>
      <c r="F483" s="8">
        <f t="shared" ref="F483" si="981">SUM(D483:E483)</f>
        <v>134.83918</v>
      </c>
      <c r="G483" s="8"/>
      <c r="H483" s="8">
        <f t="shared" ref="H483" si="982">SUM(F483:G483)</f>
        <v>134.83918</v>
      </c>
      <c r="I483" s="47">
        <v>358.32</v>
      </c>
      <c r="J483" s="8"/>
      <c r="K483" s="8">
        <f t="shared" ref="K483" si="983">SUM(I483:J483)</f>
        <v>358.32</v>
      </c>
      <c r="L483" s="8"/>
      <c r="M483" s="8">
        <f t="shared" ref="M483" si="984">SUM(K483:L483)</f>
        <v>358.32</v>
      </c>
      <c r="N483" s="47">
        <v>358.32</v>
      </c>
      <c r="O483" s="8"/>
      <c r="P483" s="8">
        <f t="shared" ref="P483" si="985">SUM(N483:O483)</f>
        <v>358.32</v>
      </c>
      <c r="Q483" s="8"/>
      <c r="R483" s="8">
        <f t="shared" ref="R483" si="986">SUM(P483:Q483)</f>
        <v>358.32</v>
      </c>
      <c r="S483" s="67"/>
    </row>
    <row r="484" spans="1:19" s="92" customFormat="1" ht="63" hidden="1" outlineLevel="5" x14ac:dyDescent="0.25">
      <c r="A484" s="5" t="s">
        <v>313</v>
      </c>
      <c r="B484" s="5"/>
      <c r="C484" s="60" t="s">
        <v>584</v>
      </c>
      <c r="D484" s="4">
        <f>D485</f>
        <v>1719.9</v>
      </c>
      <c r="E484" s="4">
        <f t="shared" ref="E484:H484" si="987">E485</f>
        <v>0</v>
      </c>
      <c r="F484" s="4">
        <f t="shared" si="987"/>
        <v>1719.9</v>
      </c>
      <c r="G484" s="4">
        <f t="shared" si="987"/>
        <v>0</v>
      </c>
      <c r="H484" s="4">
        <f t="shared" si="987"/>
        <v>1719.9</v>
      </c>
      <c r="I484" s="4">
        <f>I485</f>
        <v>0</v>
      </c>
      <c r="J484" s="4">
        <f t="shared" ref="J484" si="988">J485</f>
        <v>0</v>
      </c>
      <c r="K484" s="4"/>
      <c r="L484" s="4">
        <f t="shared" ref="L484:M484" si="989">L485</f>
        <v>0</v>
      </c>
      <c r="M484" s="4">
        <f t="shared" si="989"/>
        <v>0</v>
      </c>
      <c r="N484" s="4">
        <f>N485</f>
        <v>0</v>
      </c>
      <c r="O484" s="4">
        <f t="shared" ref="O484" si="990">O485</f>
        <v>0</v>
      </c>
      <c r="P484" s="4"/>
      <c r="Q484" s="4">
        <f t="shared" ref="Q484:R484" si="991">Q485</f>
        <v>0</v>
      </c>
      <c r="R484" s="4">
        <f t="shared" si="991"/>
        <v>0</v>
      </c>
      <c r="S484" s="67"/>
    </row>
    <row r="485" spans="1:19" s="92" customFormat="1" ht="15.75" hidden="1" outlineLevel="7" x14ac:dyDescent="0.25">
      <c r="A485" s="11" t="s">
        <v>313</v>
      </c>
      <c r="B485" s="11" t="s">
        <v>33</v>
      </c>
      <c r="C485" s="59" t="s">
        <v>34</v>
      </c>
      <c r="D485" s="8">
        <v>1719.9</v>
      </c>
      <c r="E485" s="8"/>
      <c r="F485" s="8">
        <f t="shared" ref="F485" si="992">SUM(D485:E485)</f>
        <v>1719.9</v>
      </c>
      <c r="G485" s="8"/>
      <c r="H485" s="8">
        <f t="shared" ref="H485" si="993">SUM(F485:G485)</f>
        <v>1719.9</v>
      </c>
      <c r="I485" s="8"/>
      <c r="J485" s="8"/>
      <c r="K485" s="8"/>
      <c r="L485" s="8"/>
      <c r="M485" s="8">
        <f t="shared" ref="M485" si="994">SUM(K485:L485)</f>
        <v>0</v>
      </c>
      <c r="N485" s="8"/>
      <c r="O485" s="8"/>
      <c r="P485" s="8"/>
      <c r="Q485" s="8"/>
      <c r="R485" s="8">
        <f t="shared" ref="R485" si="995">SUM(P485:Q485)</f>
        <v>0</v>
      </c>
      <c r="S485" s="67"/>
    </row>
    <row r="486" spans="1:19" ht="15.75" outlineLevel="3" collapsed="1" x14ac:dyDescent="0.25">
      <c r="A486" s="5" t="s">
        <v>338</v>
      </c>
      <c r="B486" s="5"/>
      <c r="C486" s="60" t="s">
        <v>339</v>
      </c>
      <c r="D486" s="4">
        <f t="shared" ref="D486:R488" si="996">D487</f>
        <v>600</v>
      </c>
      <c r="E486" s="4">
        <f t="shared" si="996"/>
        <v>0</v>
      </c>
      <c r="F486" s="4">
        <f t="shared" si="996"/>
        <v>600</v>
      </c>
      <c r="G486" s="4">
        <f t="shared" si="996"/>
        <v>1000</v>
      </c>
      <c r="H486" s="4">
        <f t="shared" si="996"/>
        <v>1600</v>
      </c>
      <c r="I486" s="4">
        <f t="shared" si="996"/>
        <v>600</v>
      </c>
      <c r="J486" s="4">
        <f t="shared" si="996"/>
        <v>0</v>
      </c>
      <c r="K486" s="4">
        <f t="shared" si="996"/>
        <v>600</v>
      </c>
      <c r="L486" s="4">
        <f t="shared" si="996"/>
        <v>0</v>
      </c>
      <c r="M486" s="4">
        <f t="shared" si="996"/>
        <v>600</v>
      </c>
      <c r="N486" s="4">
        <f t="shared" si="996"/>
        <v>600</v>
      </c>
      <c r="O486" s="4">
        <f t="shared" si="996"/>
        <v>0</v>
      </c>
      <c r="P486" s="4">
        <f t="shared" si="996"/>
        <v>600</v>
      </c>
      <c r="Q486" s="4">
        <f t="shared" si="996"/>
        <v>0</v>
      </c>
      <c r="R486" s="4">
        <f t="shared" si="996"/>
        <v>600</v>
      </c>
      <c r="S486" s="67"/>
    </row>
    <row r="487" spans="1:19" ht="31.5" outlineLevel="4" x14ac:dyDescent="0.25">
      <c r="A487" s="5" t="s">
        <v>340</v>
      </c>
      <c r="B487" s="5"/>
      <c r="C487" s="60" t="s">
        <v>341</v>
      </c>
      <c r="D487" s="4">
        <f t="shared" si="996"/>
        <v>600</v>
      </c>
      <c r="E487" s="4">
        <f t="shared" si="996"/>
        <v>0</v>
      </c>
      <c r="F487" s="4">
        <f t="shared" si="996"/>
        <v>600</v>
      </c>
      <c r="G487" s="4">
        <f t="shared" si="996"/>
        <v>1000</v>
      </c>
      <c r="H487" s="4">
        <f t="shared" si="996"/>
        <v>1600</v>
      </c>
      <c r="I487" s="4">
        <f t="shared" si="996"/>
        <v>600</v>
      </c>
      <c r="J487" s="4">
        <f t="shared" si="996"/>
        <v>0</v>
      </c>
      <c r="K487" s="4">
        <f t="shared" si="996"/>
        <v>600</v>
      </c>
      <c r="L487" s="4">
        <f t="shared" si="996"/>
        <v>0</v>
      </c>
      <c r="M487" s="4">
        <f t="shared" si="996"/>
        <v>600</v>
      </c>
      <c r="N487" s="4">
        <f t="shared" si="996"/>
        <v>600</v>
      </c>
      <c r="O487" s="4">
        <f t="shared" si="996"/>
        <v>0</v>
      </c>
      <c r="P487" s="4">
        <f t="shared" si="996"/>
        <v>600</v>
      </c>
      <c r="Q487" s="4">
        <f t="shared" si="996"/>
        <v>0</v>
      </c>
      <c r="R487" s="4">
        <f t="shared" si="996"/>
        <v>600</v>
      </c>
      <c r="S487" s="67"/>
    </row>
    <row r="488" spans="1:19" ht="31.5" outlineLevel="5" x14ac:dyDescent="0.25">
      <c r="A488" s="5" t="s">
        <v>342</v>
      </c>
      <c r="B488" s="5"/>
      <c r="C488" s="60" t="s">
        <v>343</v>
      </c>
      <c r="D488" s="4">
        <f t="shared" si="996"/>
        <v>600</v>
      </c>
      <c r="E488" s="4">
        <f t="shared" si="996"/>
        <v>0</v>
      </c>
      <c r="F488" s="4">
        <f t="shared" si="996"/>
        <v>600</v>
      </c>
      <c r="G488" s="4">
        <f t="shared" si="996"/>
        <v>1000</v>
      </c>
      <c r="H488" s="4">
        <f t="shared" si="996"/>
        <v>1600</v>
      </c>
      <c r="I488" s="4">
        <f t="shared" si="996"/>
        <v>600</v>
      </c>
      <c r="J488" s="4">
        <f t="shared" si="996"/>
        <v>0</v>
      </c>
      <c r="K488" s="4">
        <f t="shared" si="996"/>
        <v>600</v>
      </c>
      <c r="L488" s="4">
        <f t="shared" si="996"/>
        <v>0</v>
      </c>
      <c r="M488" s="4">
        <f t="shared" si="996"/>
        <v>600</v>
      </c>
      <c r="N488" s="4">
        <f t="shared" si="996"/>
        <v>600</v>
      </c>
      <c r="O488" s="4">
        <f t="shared" si="996"/>
        <v>0</v>
      </c>
      <c r="P488" s="4">
        <f t="shared" si="996"/>
        <v>600</v>
      </c>
      <c r="Q488" s="4">
        <f t="shared" si="996"/>
        <v>0</v>
      </c>
      <c r="R488" s="4">
        <f t="shared" si="996"/>
        <v>600</v>
      </c>
      <c r="S488" s="67"/>
    </row>
    <row r="489" spans="1:19" ht="15.75" outlineLevel="7" x14ac:dyDescent="0.25">
      <c r="A489" s="11" t="s">
        <v>342</v>
      </c>
      <c r="B489" s="11" t="s">
        <v>33</v>
      </c>
      <c r="C489" s="59" t="s">
        <v>34</v>
      </c>
      <c r="D489" s="8">
        <v>600</v>
      </c>
      <c r="E489" s="8"/>
      <c r="F489" s="8">
        <f t="shared" ref="F489" si="997">SUM(D489:E489)</f>
        <v>600</v>
      </c>
      <c r="G489" s="8">
        <v>1000</v>
      </c>
      <c r="H489" s="8">
        <f t="shared" ref="H489" si="998">SUM(F489:G489)</f>
        <v>1600</v>
      </c>
      <c r="I489" s="8">
        <v>600</v>
      </c>
      <c r="J489" s="8"/>
      <c r="K489" s="8">
        <f t="shared" ref="K489" si="999">SUM(I489:J489)</f>
        <v>600</v>
      </c>
      <c r="L489" s="8"/>
      <c r="M489" s="8">
        <f t="shared" ref="M489" si="1000">SUM(K489:L489)</f>
        <v>600</v>
      </c>
      <c r="N489" s="8">
        <v>600</v>
      </c>
      <c r="O489" s="8"/>
      <c r="P489" s="8">
        <f t="shared" ref="P489" si="1001">SUM(N489:O489)</f>
        <v>600</v>
      </c>
      <c r="Q489" s="8"/>
      <c r="R489" s="8">
        <f t="shared" ref="R489" si="1002">SUM(P489:Q489)</f>
        <v>600</v>
      </c>
      <c r="S489" s="67"/>
    </row>
    <row r="490" spans="1:19" ht="31.5" outlineLevel="2" x14ac:dyDescent="0.25">
      <c r="A490" s="5" t="s">
        <v>52</v>
      </c>
      <c r="B490" s="5"/>
      <c r="C490" s="60" t="s">
        <v>53</v>
      </c>
      <c r="D490" s="4">
        <f>D491+D496</f>
        <v>298834.39999999997</v>
      </c>
      <c r="E490" s="4">
        <f t="shared" ref="E490:R490" si="1003">E491+E496</f>
        <v>15.5</v>
      </c>
      <c r="F490" s="4">
        <f t="shared" si="1003"/>
        <v>298849.89999999997</v>
      </c>
      <c r="G490" s="4">
        <f t="shared" si="1003"/>
        <v>444</v>
      </c>
      <c r="H490" s="4">
        <f t="shared" si="1003"/>
        <v>299293.89999999997</v>
      </c>
      <c r="I490" s="4">
        <f t="shared" si="1003"/>
        <v>280638.8</v>
      </c>
      <c r="J490" s="4">
        <f t="shared" si="1003"/>
        <v>30.9</v>
      </c>
      <c r="K490" s="4">
        <f t="shared" si="1003"/>
        <v>280669.69999999995</v>
      </c>
      <c r="L490" s="4">
        <f t="shared" si="1003"/>
        <v>0</v>
      </c>
      <c r="M490" s="4">
        <f t="shared" si="1003"/>
        <v>280669.69999999995</v>
      </c>
      <c r="N490" s="4">
        <f t="shared" si="1003"/>
        <v>280226.09999999998</v>
      </c>
      <c r="O490" s="4">
        <f t="shared" si="1003"/>
        <v>30.7</v>
      </c>
      <c r="P490" s="4">
        <f t="shared" si="1003"/>
        <v>280256.79999999993</v>
      </c>
      <c r="Q490" s="4">
        <f t="shared" si="1003"/>
        <v>0</v>
      </c>
      <c r="R490" s="4">
        <f t="shared" si="1003"/>
        <v>280256.79999999993</v>
      </c>
      <c r="S490" s="67"/>
    </row>
    <row r="491" spans="1:19" ht="31.5" hidden="1" outlineLevel="2" x14ac:dyDescent="0.25">
      <c r="A491" s="5" t="s">
        <v>98</v>
      </c>
      <c r="B491" s="5"/>
      <c r="C491" s="60" t="s">
        <v>99</v>
      </c>
      <c r="D491" s="4">
        <f>D492</f>
        <v>1327.7</v>
      </c>
      <c r="E491" s="4">
        <f t="shared" ref="E491:R492" si="1004">E492</f>
        <v>0</v>
      </c>
      <c r="F491" s="4">
        <f t="shared" si="1004"/>
        <v>1327.7</v>
      </c>
      <c r="G491" s="4">
        <f t="shared" si="1004"/>
        <v>0</v>
      </c>
      <c r="H491" s="4">
        <f t="shared" si="1004"/>
        <v>1327.7</v>
      </c>
      <c r="I491" s="4">
        <f t="shared" si="1004"/>
        <v>1169.5</v>
      </c>
      <c r="J491" s="4">
        <f t="shared" si="1004"/>
        <v>0</v>
      </c>
      <c r="K491" s="4">
        <f t="shared" si="1004"/>
        <v>1169.5</v>
      </c>
      <c r="L491" s="4">
        <f t="shared" si="1004"/>
        <v>0</v>
      </c>
      <c r="M491" s="4">
        <f t="shared" si="1004"/>
        <v>1169.5</v>
      </c>
      <c r="N491" s="4">
        <f t="shared" si="1004"/>
        <v>1169.5</v>
      </c>
      <c r="O491" s="4">
        <f t="shared" si="1004"/>
        <v>0</v>
      </c>
      <c r="P491" s="4">
        <f t="shared" si="1004"/>
        <v>1169.5</v>
      </c>
      <c r="Q491" s="4">
        <f t="shared" si="1004"/>
        <v>0</v>
      </c>
      <c r="R491" s="4">
        <f t="shared" si="1004"/>
        <v>1169.5</v>
      </c>
      <c r="S491" s="67"/>
    </row>
    <row r="492" spans="1:19" ht="47.25" hidden="1" outlineLevel="4" x14ac:dyDescent="0.25">
      <c r="A492" s="5" t="s">
        <v>100</v>
      </c>
      <c r="B492" s="5"/>
      <c r="C492" s="60" t="s">
        <v>101</v>
      </c>
      <c r="D492" s="4">
        <f>D493</f>
        <v>1327.7</v>
      </c>
      <c r="E492" s="4">
        <f t="shared" si="1004"/>
        <v>0</v>
      </c>
      <c r="F492" s="4">
        <f t="shared" si="1004"/>
        <v>1327.7</v>
      </c>
      <c r="G492" s="4">
        <f t="shared" si="1004"/>
        <v>0</v>
      </c>
      <c r="H492" s="4">
        <f t="shared" si="1004"/>
        <v>1327.7</v>
      </c>
      <c r="I492" s="4">
        <f>I493</f>
        <v>1169.5</v>
      </c>
      <c r="J492" s="4">
        <f t="shared" si="1004"/>
        <v>0</v>
      </c>
      <c r="K492" s="4">
        <f t="shared" si="1004"/>
        <v>1169.5</v>
      </c>
      <c r="L492" s="4">
        <f t="shared" si="1004"/>
        <v>0</v>
      </c>
      <c r="M492" s="4">
        <f t="shared" si="1004"/>
        <v>1169.5</v>
      </c>
      <c r="N492" s="4">
        <f>N493</f>
        <v>1169.5</v>
      </c>
      <c r="O492" s="4">
        <f t="shared" si="1004"/>
        <v>0</v>
      </c>
      <c r="P492" s="4">
        <f t="shared" si="1004"/>
        <v>1169.5</v>
      </c>
      <c r="Q492" s="4">
        <f t="shared" si="1004"/>
        <v>0</v>
      </c>
      <c r="R492" s="4">
        <f t="shared" si="1004"/>
        <v>1169.5</v>
      </c>
      <c r="S492" s="67"/>
    </row>
    <row r="493" spans="1:19" ht="15.75" hidden="1" outlineLevel="5" x14ac:dyDescent="0.25">
      <c r="A493" s="5" t="s">
        <v>102</v>
      </c>
      <c r="B493" s="5"/>
      <c r="C493" s="60" t="s">
        <v>103</v>
      </c>
      <c r="D493" s="4">
        <f>D494+D495</f>
        <v>1327.7</v>
      </c>
      <c r="E493" s="4">
        <f t="shared" ref="E493:H493" si="1005">E494+E495</f>
        <v>0</v>
      </c>
      <c r="F493" s="4">
        <f t="shared" si="1005"/>
        <v>1327.7</v>
      </c>
      <c r="G493" s="4">
        <f t="shared" si="1005"/>
        <v>0</v>
      </c>
      <c r="H493" s="4">
        <f t="shared" si="1005"/>
        <v>1327.7</v>
      </c>
      <c r="I493" s="4">
        <f>I494+I495</f>
        <v>1169.5</v>
      </c>
      <c r="J493" s="4">
        <f t="shared" ref="J493:M493" si="1006">J494+J495</f>
        <v>0</v>
      </c>
      <c r="K493" s="4">
        <f t="shared" si="1006"/>
        <v>1169.5</v>
      </c>
      <c r="L493" s="4">
        <f t="shared" si="1006"/>
        <v>0</v>
      </c>
      <c r="M493" s="4">
        <f t="shared" si="1006"/>
        <v>1169.5</v>
      </c>
      <c r="N493" s="4">
        <f>N494+N495</f>
        <v>1169.5</v>
      </c>
      <c r="O493" s="4">
        <f t="shared" ref="O493:R493" si="1007">O494+O495</f>
        <v>0</v>
      </c>
      <c r="P493" s="4">
        <f t="shared" si="1007"/>
        <v>1169.5</v>
      </c>
      <c r="Q493" s="4">
        <f t="shared" si="1007"/>
        <v>0</v>
      </c>
      <c r="R493" s="4">
        <f t="shared" si="1007"/>
        <v>1169.5</v>
      </c>
      <c r="S493" s="67"/>
    </row>
    <row r="494" spans="1:19" ht="63" hidden="1" outlineLevel="7" x14ac:dyDescent="0.25">
      <c r="A494" s="11" t="s">
        <v>102</v>
      </c>
      <c r="B494" s="11" t="s">
        <v>8</v>
      </c>
      <c r="C494" s="59" t="s">
        <v>9</v>
      </c>
      <c r="D494" s="8">
        <v>252.4</v>
      </c>
      <c r="E494" s="8"/>
      <c r="F494" s="8">
        <f t="shared" ref="F494:F495" si="1008">SUM(D494:E494)</f>
        <v>252.4</v>
      </c>
      <c r="G494" s="8"/>
      <c r="H494" s="8">
        <f t="shared" ref="H494:H495" si="1009">SUM(F494:G494)</f>
        <v>252.4</v>
      </c>
      <c r="I494" s="8">
        <v>252.4</v>
      </c>
      <c r="J494" s="8"/>
      <c r="K494" s="8">
        <f t="shared" ref="K494:K495" si="1010">SUM(I494:J494)</f>
        <v>252.4</v>
      </c>
      <c r="L494" s="8"/>
      <c r="M494" s="8">
        <f t="shared" ref="M494:M495" si="1011">SUM(K494:L494)</f>
        <v>252.4</v>
      </c>
      <c r="N494" s="8">
        <v>252.4</v>
      </c>
      <c r="O494" s="8"/>
      <c r="P494" s="8">
        <f t="shared" ref="P494:P495" si="1012">SUM(N494:O494)</f>
        <v>252.4</v>
      </c>
      <c r="Q494" s="8"/>
      <c r="R494" s="8">
        <f t="shared" ref="R494:R495" si="1013">SUM(P494:Q494)</f>
        <v>252.4</v>
      </c>
      <c r="S494" s="67"/>
    </row>
    <row r="495" spans="1:19" ht="31.5" hidden="1" outlineLevel="7" x14ac:dyDescent="0.25">
      <c r="A495" s="11" t="s">
        <v>102</v>
      </c>
      <c r="B495" s="11" t="s">
        <v>11</v>
      </c>
      <c r="C495" s="59" t="s">
        <v>12</v>
      </c>
      <c r="D495" s="8">
        <v>1075.3</v>
      </c>
      <c r="E495" s="8"/>
      <c r="F495" s="8">
        <f t="shared" si="1008"/>
        <v>1075.3</v>
      </c>
      <c r="G495" s="8"/>
      <c r="H495" s="8">
        <f t="shared" si="1009"/>
        <v>1075.3</v>
      </c>
      <c r="I495" s="8">
        <v>917.1</v>
      </c>
      <c r="J495" s="8"/>
      <c r="K495" s="8">
        <f t="shared" si="1010"/>
        <v>917.1</v>
      </c>
      <c r="L495" s="8"/>
      <c r="M495" s="8">
        <f t="shared" si="1011"/>
        <v>917.1</v>
      </c>
      <c r="N495" s="8">
        <v>917.1</v>
      </c>
      <c r="O495" s="8"/>
      <c r="P495" s="8">
        <f t="shared" si="1012"/>
        <v>917.1</v>
      </c>
      <c r="Q495" s="8"/>
      <c r="R495" s="8">
        <f t="shared" si="1013"/>
        <v>917.1</v>
      </c>
      <c r="S495" s="67"/>
    </row>
    <row r="496" spans="1:19" ht="47.25" outlineLevel="3" collapsed="1" x14ac:dyDescent="0.25">
      <c r="A496" s="5" t="s">
        <v>54</v>
      </c>
      <c r="B496" s="5"/>
      <c r="C496" s="60" t="s">
        <v>55</v>
      </c>
      <c r="D496" s="4">
        <f>D497+D531+D538</f>
        <v>297506.69999999995</v>
      </c>
      <c r="E496" s="4">
        <f t="shared" ref="E496:R496" si="1014">E497+E531+E538</f>
        <v>15.5</v>
      </c>
      <c r="F496" s="4">
        <f t="shared" si="1014"/>
        <v>297522.19999999995</v>
      </c>
      <c r="G496" s="4">
        <f t="shared" si="1014"/>
        <v>444</v>
      </c>
      <c r="H496" s="4">
        <f t="shared" si="1014"/>
        <v>297966.19999999995</v>
      </c>
      <c r="I496" s="4">
        <f t="shared" si="1014"/>
        <v>279469.3</v>
      </c>
      <c r="J496" s="4">
        <f t="shared" si="1014"/>
        <v>30.9</v>
      </c>
      <c r="K496" s="4">
        <f t="shared" si="1014"/>
        <v>279500.19999999995</v>
      </c>
      <c r="L496" s="4">
        <f t="shared" si="1014"/>
        <v>0</v>
      </c>
      <c r="M496" s="4">
        <f t="shared" si="1014"/>
        <v>279500.19999999995</v>
      </c>
      <c r="N496" s="4">
        <f t="shared" si="1014"/>
        <v>279056.59999999998</v>
      </c>
      <c r="O496" s="4">
        <f t="shared" si="1014"/>
        <v>30.7</v>
      </c>
      <c r="P496" s="4">
        <f t="shared" si="1014"/>
        <v>279087.29999999993</v>
      </c>
      <c r="Q496" s="4">
        <f t="shared" si="1014"/>
        <v>0</v>
      </c>
      <c r="R496" s="4">
        <f t="shared" si="1014"/>
        <v>279087.29999999993</v>
      </c>
      <c r="S496" s="67"/>
    </row>
    <row r="497" spans="1:19" ht="31.5" outlineLevel="4" x14ac:dyDescent="0.25">
      <c r="A497" s="5" t="s">
        <v>56</v>
      </c>
      <c r="B497" s="5"/>
      <c r="C497" s="60" t="s">
        <v>57</v>
      </c>
      <c r="D497" s="4">
        <f>D498+D504+D512+D516+D518+D521+D524+D502+D506+D508+D510+D514+D526+D528</f>
        <v>141468.19999999995</v>
      </c>
      <c r="E497" s="4">
        <f t="shared" ref="E497:R497" si="1015">E498+E504+E512+E516+E518+E521+E524+E502+E506+E508+E510+E514+E526+E528</f>
        <v>15.5</v>
      </c>
      <c r="F497" s="4">
        <f t="shared" si="1015"/>
        <v>141483.69999999995</v>
      </c>
      <c r="G497" s="4">
        <f t="shared" si="1015"/>
        <v>444</v>
      </c>
      <c r="H497" s="4">
        <f t="shared" si="1015"/>
        <v>141927.69999999995</v>
      </c>
      <c r="I497" s="4">
        <f t="shared" si="1015"/>
        <v>134635.4</v>
      </c>
      <c r="J497" s="4">
        <f t="shared" si="1015"/>
        <v>30.9</v>
      </c>
      <c r="K497" s="4">
        <f t="shared" si="1015"/>
        <v>134666.29999999999</v>
      </c>
      <c r="L497" s="4">
        <f t="shared" si="1015"/>
        <v>0</v>
      </c>
      <c r="M497" s="4">
        <f t="shared" si="1015"/>
        <v>134666.29999999999</v>
      </c>
      <c r="N497" s="4">
        <f t="shared" si="1015"/>
        <v>134635.4</v>
      </c>
      <c r="O497" s="4">
        <f t="shared" si="1015"/>
        <v>30.7</v>
      </c>
      <c r="P497" s="4">
        <f t="shared" si="1015"/>
        <v>134666.09999999998</v>
      </c>
      <c r="Q497" s="4">
        <f t="shared" si="1015"/>
        <v>0</v>
      </c>
      <c r="R497" s="4">
        <f t="shared" si="1015"/>
        <v>134666.09999999998</v>
      </c>
      <c r="S497" s="67"/>
    </row>
    <row r="498" spans="1:19" ht="15.75" outlineLevel="5" x14ac:dyDescent="0.25">
      <c r="A498" s="5" t="s">
        <v>58</v>
      </c>
      <c r="B498" s="5"/>
      <c r="C498" s="60" t="s">
        <v>59</v>
      </c>
      <c r="D498" s="4">
        <f>D499+D500+D501</f>
        <v>102638.2</v>
      </c>
      <c r="E498" s="4">
        <f t="shared" ref="E498:H498" si="1016">E499+E500+E501</f>
        <v>0</v>
      </c>
      <c r="F498" s="4">
        <f t="shared" si="1016"/>
        <v>102638.2</v>
      </c>
      <c r="G498" s="4">
        <f t="shared" si="1016"/>
        <v>444</v>
      </c>
      <c r="H498" s="4">
        <f t="shared" si="1016"/>
        <v>103082.2</v>
      </c>
      <c r="I498" s="4">
        <f>I499+I500+I501</f>
        <v>96622.8</v>
      </c>
      <c r="J498" s="4">
        <f t="shared" ref="J498:M498" si="1017">J499+J500+J501</f>
        <v>0</v>
      </c>
      <c r="K498" s="4">
        <f t="shared" si="1017"/>
        <v>96622.8</v>
      </c>
      <c r="L498" s="4">
        <f t="shared" si="1017"/>
        <v>0</v>
      </c>
      <c r="M498" s="4">
        <f t="shared" si="1017"/>
        <v>96622.8</v>
      </c>
      <c r="N498" s="4">
        <f>N499+N500+N501</f>
        <v>96622.8</v>
      </c>
      <c r="O498" s="4">
        <f t="shared" ref="O498:R498" si="1018">O499+O500+O501</f>
        <v>0</v>
      </c>
      <c r="P498" s="4">
        <f t="shared" si="1018"/>
        <v>96622.8</v>
      </c>
      <c r="Q498" s="4">
        <f t="shared" si="1018"/>
        <v>0</v>
      </c>
      <c r="R498" s="4">
        <f t="shared" si="1018"/>
        <v>96622.8</v>
      </c>
      <c r="S498" s="67"/>
    </row>
    <row r="499" spans="1:19" ht="63" outlineLevel="7" x14ac:dyDescent="0.25">
      <c r="A499" s="11" t="s">
        <v>58</v>
      </c>
      <c r="B499" s="11" t="s">
        <v>8</v>
      </c>
      <c r="C499" s="59" t="s">
        <v>9</v>
      </c>
      <c r="D499" s="8">
        <v>93787.7</v>
      </c>
      <c r="E499" s="8"/>
      <c r="F499" s="8">
        <f t="shared" ref="F499:F501" si="1019">SUM(D499:E499)</f>
        <v>93787.7</v>
      </c>
      <c r="G499" s="8">
        <v>444</v>
      </c>
      <c r="H499" s="8">
        <f t="shared" ref="H499:H501" si="1020">SUM(F499:G499)</f>
        <v>94231.7</v>
      </c>
      <c r="I499" s="8">
        <v>87772.2</v>
      </c>
      <c r="J499" s="8"/>
      <c r="K499" s="8">
        <f t="shared" ref="K499:K501" si="1021">SUM(I499:J499)</f>
        <v>87772.2</v>
      </c>
      <c r="L499" s="8"/>
      <c r="M499" s="8">
        <f t="shared" ref="M499:M501" si="1022">SUM(K499:L499)</f>
        <v>87772.2</v>
      </c>
      <c r="N499" s="8">
        <v>87772.2</v>
      </c>
      <c r="O499" s="8"/>
      <c r="P499" s="8">
        <f t="shared" ref="P499:P501" si="1023">SUM(N499:O499)</f>
        <v>87772.2</v>
      </c>
      <c r="Q499" s="8"/>
      <c r="R499" s="8">
        <f t="shared" ref="R499:R501" si="1024">SUM(P499:Q499)</f>
        <v>87772.2</v>
      </c>
      <c r="S499" s="67"/>
    </row>
    <row r="500" spans="1:19" ht="31.5" hidden="1" outlineLevel="7" x14ac:dyDescent="0.25">
      <c r="A500" s="11" t="s">
        <v>58</v>
      </c>
      <c r="B500" s="11" t="s">
        <v>11</v>
      </c>
      <c r="C500" s="59" t="s">
        <v>12</v>
      </c>
      <c r="D500" s="8">
        <v>8699.9</v>
      </c>
      <c r="E500" s="8"/>
      <c r="F500" s="8">
        <f t="shared" si="1019"/>
        <v>8699.9</v>
      </c>
      <c r="G500" s="8"/>
      <c r="H500" s="8">
        <f t="shared" si="1020"/>
        <v>8699.9</v>
      </c>
      <c r="I500" s="8">
        <v>8700</v>
      </c>
      <c r="J500" s="8"/>
      <c r="K500" s="8">
        <f t="shared" si="1021"/>
        <v>8700</v>
      </c>
      <c r="L500" s="8"/>
      <c r="M500" s="8">
        <f t="shared" si="1022"/>
        <v>8700</v>
      </c>
      <c r="N500" s="8">
        <v>8700</v>
      </c>
      <c r="O500" s="8"/>
      <c r="P500" s="8">
        <f t="shared" si="1023"/>
        <v>8700</v>
      </c>
      <c r="Q500" s="8"/>
      <c r="R500" s="8">
        <f t="shared" si="1024"/>
        <v>8700</v>
      </c>
      <c r="S500" s="67"/>
    </row>
    <row r="501" spans="1:19" ht="15.75" hidden="1" outlineLevel="7" x14ac:dyDescent="0.25">
      <c r="A501" s="11" t="s">
        <v>58</v>
      </c>
      <c r="B501" s="11" t="s">
        <v>27</v>
      </c>
      <c r="C501" s="59" t="s">
        <v>28</v>
      </c>
      <c r="D501" s="8">
        <v>150.6</v>
      </c>
      <c r="E501" s="8"/>
      <c r="F501" s="8">
        <f t="shared" si="1019"/>
        <v>150.6</v>
      </c>
      <c r="G501" s="8"/>
      <c r="H501" s="8">
        <f t="shared" si="1020"/>
        <v>150.6</v>
      </c>
      <c r="I501" s="8">
        <v>150.6</v>
      </c>
      <c r="J501" s="8"/>
      <c r="K501" s="8">
        <f t="shared" si="1021"/>
        <v>150.6</v>
      </c>
      <c r="L501" s="8"/>
      <c r="M501" s="8">
        <f t="shared" si="1022"/>
        <v>150.6</v>
      </c>
      <c r="N501" s="8">
        <v>150.6</v>
      </c>
      <c r="O501" s="8"/>
      <c r="P501" s="8">
        <f t="shared" si="1023"/>
        <v>150.6</v>
      </c>
      <c r="Q501" s="8"/>
      <c r="R501" s="8">
        <f t="shared" si="1024"/>
        <v>150.6</v>
      </c>
      <c r="S501" s="67"/>
    </row>
    <row r="502" spans="1:19" ht="47.25" hidden="1" outlineLevel="5" x14ac:dyDescent="0.25">
      <c r="A502" s="5" t="s">
        <v>104</v>
      </c>
      <c r="B502" s="5"/>
      <c r="C502" s="60" t="s">
        <v>20</v>
      </c>
      <c r="D502" s="4">
        <f>D503</f>
        <v>4150</v>
      </c>
      <c r="E502" s="4">
        <f t="shared" ref="E502:H502" si="1025">E503</f>
        <v>0</v>
      </c>
      <c r="F502" s="4">
        <f t="shared" si="1025"/>
        <v>4150</v>
      </c>
      <c r="G502" s="4">
        <f t="shared" si="1025"/>
        <v>0</v>
      </c>
      <c r="H502" s="4">
        <f t="shared" si="1025"/>
        <v>4150</v>
      </c>
      <c r="I502" s="4">
        <f>I503</f>
        <v>4150</v>
      </c>
      <c r="J502" s="4">
        <f t="shared" ref="J502:M502" si="1026">J503</f>
        <v>0</v>
      </c>
      <c r="K502" s="4">
        <f t="shared" si="1026"/>
        <v>4150</v>
      </c>
      <c r="L502" s="4">
        <f t="shared" si="1026"/>
        <v>0</v>
      </c>
      <c r="M502" s="4">
        <f t="shared" si="1026"/>
        <v>4150</v>
      </c>
      <c r="N502" s="4">
        <f>N503</f>
        <v>4150</v>
      </c>
      <c r="O502" s="4">
        <f t="shared" ref="O502:R502" si="1027">O503</f>
        <v>0</v>
      </c>
      <c r="P502" s="4">
        <f t="shared" si="1027"/>
        <v>4150</v>
      </c>
      <c r="Q502" s="4">
        <f t="shared" si="1027"/>
        <v>0</v>
      </c>
      <c r="R502" s="4">
        <f t="shared" si="1027"/>
        <v>4150</v>
      </c>
      <c r="S502" s="67"/>
    </row>
    <row r="503" spans="1:19" ht="31.5" hidden="1" outlineLevel="7" x14ac:dyDescent="0.25">
      <c r="A503" s="11" t="s">
        <v>104</v>
      </c>
      <c r="B503" s="11" t="s">
        <v>11</v>
      </c>
      <c r="C503" s="59" t="s">
        <v>12</v>
      </c>
      <c r="D503" s="8">
        <v>4150</v>
      </c>
      <c r="E503" s="8"/>
      <c r="F503" s="8">
        <f t="shared" ref="F503" si="1028">SUM(D503:E503)</f>
        <v>4150</v>
      </c>
      <c r="G503" s="8"/>
      <c r="H503" s="8">
        <f t="shared" ref="H503" si="1029">SUM(F503:G503)</f>
        <v>4150</v>
      </c>
      <c r="I503" s="8">
        <v>4150</v>
      </c>
      <c r="J503" s="8"/>
      <c r="K503" s="8">
        <f t="shared" ref="K503" si="1030">SUM(I503:J503)</f>
        <v>4150</v>
      </c>
      <c r="L503" s="8"/>
      <c r="M503" s="8">
        <f t="shared" ref="M503" si="1031">SUM(K503:L503)</f>
        <v>4150</v>
      </c>
      <c r="N503" s="8">
        <v>4150</v>
      </c>
      <c r="O503" s="8"/>
      <c r="P503" s="8">
        <f t="shared" ref="P503" si="1032">SUM(N503:O503)</f>
        <v>4150</v>
      </c>
      <c r="Q503" s="8"/>
      <c r="R503" s="8">
        <f t="shared" ref="R503" si="1033">SUM(P503:Q503)</f>
        <v>4150</v>
      </c>
      <c r="S503" s="67"/>
    </row>
    <row r="504" spans="1:19" ht="31.5" hidden="1" outlineLevel="5" x14ac:dyDescent="0.25">
      <c r="A504" s="5" t="s">
        <v>60</v>
      </c>
      <c r="B504" s="5"/>
      <c r="C504" s="60" t="s">
        <v>14</v>
      </c>
      <c r="D504" s="4">
        <f>D505</f>
        <v>600</v>
      </c>
      <c r="E504" s="4">
        <f t="shared" ref="E504:H504" si="1034">E505</f>
        <v>0</v>
      </c>
      <c r="F504" s="4">
        <f t="shared" si="1034"/>
        <v>600</v>
      </c>
      <c r="G504" s="4">
        <f t="shared" si="1034"/>
        <v>0</v>
      </c>
      <c r="H504" s="4">
        <f t="shared" si="1034"/>
        <v>600</v>
      </c>
      <c r="I504" s="4">
        <f>I505</f>
        <v>600</v>
      </c>
      <c r="J504" s="4">
        <f t="shared" ref="J504:M504" si="1035">J505</f>
        <v>0</v>
      </c>
      <c r="K504" s="4">
        <f t="shared" si="1035"/>
        <v>600</v>
      </c>
      <c r="L504" s="4">
        <f t="shared" si="1035"/>
        <v>0</v>
      </c>
      <c r="M504" s="4">
        <f t="shared" si="1035"/>
        <v>600</v>
      </c>
      <c r="N504" s="4">
        <f>N505</f>
        <v>600</v>
      </c>
      <c r="O504" s="4">
        <f t="shared" ref="O504:R504" si="1036">O505</f>
        <v>0</v>
      </c>
      <c r="P504" s="4">
        <f t="shared" si="1036"/>
        <v>600</v>
      </c>
      <c r="Q504" s="4">
        <f t="shared" si="1036"/>
        <v>0</v>
      </c>
      <c r="R504" s="4">
        <f t="shared" si="1036"/>
        <v>600</v>
      </c>
      <c r="S504" s="67"/>
    </row>
    <row r="505" spans="1:19" ht="31.5" hidden="1" outlineLevel="7" x14ac:dyDescent="0.25">
      <c r="A505" s="11" t="s">
        <v>60</v>
      </c>
      <c r="B505" s="11" t="s">
        <v>11</v>
      </c>
      <c r="C505" s="59" t="s">
        <v>12</v>
      </c>
      <c r="D505" s="8">
        <v>600</v>
      </c>
      <c r="E505" s="8"/>
      <c r="F505" s="8">
        <f t="shared" ref="F505" si="1037">SUM(D505:E505)</f>
        <v>600</v>
      </c>
      <c r="G505" s="8"/>
      <c r="H505" s="8">
        <f t="shared" ref="H505" si="1038">SUM(F505:G505)</f>
        <v>600</v>
      </c>
      <c r="I505" s="8">
        <v>600</v>
      </c>
      <c r="J505" s="8"/>
      <c r="K505" s="8">
        <f t="shared" ref="K505" si="1039">SUM(I505:J505)</f>
        <v>600</v>
      </c>
      <c r="L505" s="8"/>
      <c r="M505" s="8">
        <f t="shared" ref="M505" si="1040">SUM(K505:L505)</f>
        <v>600</v>
      </c>
      <c r="N505" s="8">
        <v>600</v>
      </c>
      <c r="O505" s="8"/>
      <c r="P505" s="8">
        <f t="shared" ref="P505" si="1041">SUM(N505:O505)</f>
        <v>600</v>
      </c>
      <c r="Q505" s="8"/>
      <c r="R505" s="8">
        <f t="shared" ref="R505" si="1042">SUM(P505:Q505)</f>
        <v>600</v>
      </c>
      <c r="S505" s="67"/>
    </row>
    <row r="506" spans="1:19" ht="31.5" hidden="1" outlineLevel="5" x14ac:dyDescent="0.25">
      <c r="A506" s="5" t="s">
        <v>105</v>
      </c>
      <c r="B506" s="5"/>
      <c r="C506" s="60" t="s">
        <v>106</v>
      </c>
      <c r="D506" s="4">
        <f>D507</f>
        <v>6472.9</v>
      </c>
      <c r="E506" s="4">
        <f t="shared" ref="E506:H506" si="1043">E507</f>
        <v>0</v>
      </c>
      <c r="F506" s="4">
        <f t="shared" si="1043"/>
        <v>6472.9</v>
      </c>
      <c r="G506" s="4">
        <f t="shared" si="1043"/>
        <v>0</v>
      </c>
      <c r="H506" s="4">
        <f t="shared" si="1043"/>
        <v>6472.9</v>
      </c>
      <c r="I506" s="4">
        <f>I507</f>
        <v>5825.7</v>
      </c>
      <c r="J506" s="4">
        <f t="shared" ref="J506:M506" si="1044">J507</f>
        <v>0</v>
      </c>
      <c r="K506" s="4">
        <f t="shared" si="1044"/>
        <v>5825.7</v>
      </c>
      <c r="L506" s="4">
        <f t="shared" si="1044"/>
        <v>0</v>
      </c>
      <c r="M506" s="4">
        <f t="shared" si="1044"/>
        <v>5825.7</v>
      </c>
      <c r="N506" s="4">
        <f>N507</f>
        <v>5825.7</v>
      </c>
      <c r="O506" s="4">
        <f t="shared" ref="O506:R506" si="1045">O507</f>
        <v>0</v>
      </c>
      <c r="P506" s="4">
        <f t="shared" si="1045"/>
        <v>5825.7</v>
      </c>
      <c r="Q506" s="4">
        <f t="shared" si="1045"/>
        <v>0</v>
      </c>
      <c r="R506" s="4">
        <f t="shared" si="1045"/>
        <v>5825.7</v>
      </c>
      <c r="S506" s="67"/>
    </row>
    <row r="507" spans="1:19" ht="31.5" hidden="1" outlineLevel="7" x14ac:dyDescent="0.25">
      <c r="A507" s="11" t="s">
        <v>105</v>
      </c>
      <c r="B507" s="11" t="s">
        <v>92</v>
      </c>
      <c r="C507" s="59" t="s">
        <v>93</v>
      </c>
      <c r="D507" s="8">
        <v>6472.9</v>
      </c>
      <c r="E507" s="8"/>
      <c r="F507" s="8">
        <f t="shared" ref="F507" si="1046">SUM(D507:E507)</f>
        <v>6472.9</v>
      </c>
      <c r="G507" s="8"/>
      <c r="H507" s="8">
        <f t="shared" ref="H507" si="1047">SUM(F507:G507)</f>
        <v>6472.9</v>
      </c>
      <c r="I507" s="8">
        <v>5825.7</v>
      </c>
      <c r="J507" s="8"/>
      <c r="K507" s="8">
        <f t="shared" ref="K507" si="1048">SUM(I507:J507)</f>
        <v>5825.7</v>
      </c>
      <c r="L507" s="8"/>
      <c r="M507" s="8">
        <f t="shared" ref="M507" si="1049">SUM(K507:L507)</f>
        <v>5825.7</v>
      </c>
      <c r="N507" s="8">
        <v>5825.7</v>
      </c>
      <c r="O507" s="8"/>
      <c r="P507" s="8">
        <f t="shared" ref="P507" si="1050">SUM(N507:O507)</f>
        <v>5825.7</v>
      </c>
      <c r="Q507" s="8"/>
      <c r="R507" s="8">
        <f t="shared" ref="R507" si="1051">SUM(P507:Q507)</f>
        <v>5825.7</v>
      </c>
      <c r="S507" s="67"/>
    </row>
    <row r="508" spans="1:19" ht="31.5" hidden="1" outlineLevel="5" x14ac:dyDescent="0.25">
      <c r="A508" s="5" t="s">
        <v>307</v>
      </c>
      <c r="B508" s="5"/>
      <c r="C508" s="60" t="s">
        <v>624</v>
      </c>
      <c r="D508" s="4">
        <f>D509</f>
        <v>13877</v>
      </c>
      <c r="E508" s="4">
        <f t="shared" ref="E508:H508" si="1052">E509</f>
        <v>0</v>
      </c>
      <c r="F508" s="4">
        <f t="shared" si="1052"/>
        <v>13877</v>
      </c>
      <c r="G508" s="4">
        <f t="shared" si="1052"/>
        <v>0</v>
      </c>
      <c r="H508" s="4">
        <f t="shared" si="1052"/>
        <v>13877</v>
      </c>
      <c r="I508" s="4">
        <f>I509</f>
        <v>13877</v>
      </c>
      <c r="J508" s="4">
        <f t="shared" ref="J508:M508" si="1053">J509</f>
        <v>0</v>
      </c>
      <c r="K508" s="4">
        <f t="shared" si="1053"/>
        <v>13877</v>
      </c>
      <c r="L508" s="4">
        <f t="shared" si="1053"/>
        <v>0</v>
      </c>
      <c r="M508" s="4">
        <f t="shared" si="1053"/>
        <v>13877</v>
      </c>
      <c r="N508" s="4">
        <f>N509</f>
        <v>13877</v>
      </c>
      <c r="O508" s="4">
        <f t="shared" ref="O508:R508" si="1054">O509</f>
        <v>0</v>
      </c>
      <c r="P508" s="4">
        <f t="shared" si="1054"/>
        <v>13877</v>
      </c>
      <c r="Q508" s="4">
        <f t="shared" si="1054"/>
        <v>0</v>
      </c>
      <c r="R508" s="4">
        <f t="shared" si="1054"/>
        <v>13877</v>
      </c>
      <c r="S508" s="67"/>
    </row>
    <row r="509" spans="1:19" ht="15.75" hidden="1" outlineLevel="7" x14ac:dyDescent="0.25">
      <c r="A509" s="11" t="s">
        <v>307</v>
      </c>
      <c r="B509" s="11" t="s">
        <v>33</v>
      </c>
      <c r="C509" s="59" t="s">
        <v>34</v>
      </c>
      <c r="D509" s="8">
        <v>13877</v>
      </c>
      <c r="E509" s="8"/>
      <c r="F509" s="8">
        <f t="shared" ref="F509" si="1055">SUM(D509:E509)</f>
        <v>13877</v>
      </c>
      <c r="G509" s="8"/>
      <c r="H509" s="8">
        <f t="shared" ref="H509" si="1056">SUM(F509:G509)</f>
        <v>13877</v>
      </c>
      <c r="I509" s="8">
        <v>13877</v>
      </c>
      <c r="J509" s="8"/>
      <c r="K509" s="8">
        <f t="shared" ref="K509" si="1057">SUM(I509:J509)</f>
        <v>13877</v>
      </c>
      <c r="L509" s="8"/>
      <c r="M509" s="8">
        <f t="shared" ref="M509" si="1058">SUM(K509:L509)</f>
        <v>13877</v>
      </c>
      <c r="N509" s="8">
        <v>13877</v>
      </c>
      <c r="O509" s="8"/>
      <c r="P509" s="8">
        <f t="shared" ref="P509" si="1059">SUM(N509:O509)</f>
        <v>13877</v>
      </c>
      <c r="Q509" s="8"/>
      <c r="R509" s="8">
        <f t="shared" ref="R509" si="1060">SUM(P509:Q509)</f>
        <v>13877</v>
      </c>
      <c r="S509" s="67"/>
    </row>
    <row r="510" spans="1:19" ht="15.75" hidden="1" outlineLevel="5" x14ac:dyDescent="0.25">
      <c r="A510" s="5" t="s">
        <v>107</v>
      </c>
      <c r="B510" s="5"/>
      <c r="C510" s="60" t="s">
        <v>108</v>
      </c>
      <c r="D510" s="4">
        <f>D511</f>
        <v>1434.7</v>
      </c>
      <c r="E510" s="4">
        <f t="shared" ref="E510:H510" si="1061">E511</f>
        <v>0</v>
      </c>
      <c r="F510" s="4">
        <f t="shared" si="1061"/>
        <v>1434.7</v>
      </c>
      <c r="G510" s="4">
        <f t="shared" si="1061"/>
        <v>0</v>
      </c>
      <c r="H510" s="4">
        <f t="shared" si="1061"/>
        <v>1434.7</v>
      </c>
      <c r="I510" s="4">
        <f>I511</f>
        <v>1434.7</v>
      </c>
      <c r="J510" s="4">
        <f t="shared" ref="J510:M510" si="1062">J511</f>
        <v>0</v>
      </c>
      <c r="K510" s="4">
        <f t="shared" si="1062"/>
        <v>1434.7</v>
      </c>
      <c r="L510" s="4">
        <f t="shared" si="1062"/>
        <v>0</v>
      </c>
      <c r="M510" s="4">
        <f t="shared" si="1062"/>
        <v>1434.7</v>
      </c>
      <c r="N510" s="4">
        <f>N511</f>
        <v>1434.7</v>
      </c>
      <c r="O510" s="4">
        <f t="shared" ref="O510:R510" si="1063">O511</f>
        <v>0</v>
      </c>
      <c r="P510" s="4">
        <f t="shared" si="1063"/>
        <v>1434.7</v>
      </c>
      <c r="Q510" s="4">
        <f t="shared" si="1063"/>
        <v>0</v>
      </c>
      <c r="R510" s="4">
        <f t="shared" si="1063"/>
        <v>1434.7</v>
      </c>
      <c r="S510" s="67"/>
    </row>
    <row r="511" spans="1:19" ht="15.75" hidden="1" outlineLevel="7" x14ac:dyDescent="0.25">
      <c r="A511" s="11" t="s">
        <v>107</v>
      </c>
      <c r="B511" s="11" t="s">
        <v>33</v>
      </c>
      <c r="C511" s="59" t="s">
        <v>34</v>
      </c>
      <c r="D511" s="8">
        <v>1434.7</v>
      </c>
      <c r="E511" s="8"/>
      <c r="F511" s="8">
        <f t="shared" ref="F511" si="1064">SUM(D511:E511)</f>
        <v>1434.7</v>
      </c>
      <c r="G511" s="8"/>
      <c r="H511" s="8">
        <f t="shared" ref="H511" si="1065">SUM(F511:G511)</f>
        <v>1434.7</v>
      </c>
      <c r="I511" s="8">
        <v>1434.7</v>
      </c>
      <c r="J511" s="8"/>
      <c r="K511" s="8">
        <f t="shared" ref="K511" si="1066">SUM(I511:J511)</f>
        <v>1434.7</v>
      </c>
      <c r="L511" s="8"/>
      <c r="M511" s="8">
        <f t="shared" ref="M511" si="1067">SUM(K511:L511)</f>
        <v>1434.7</v>
      </c>
      <c r="N511" s="8">
        <v>1434.7</v>
      </c>
      <c r="O511" s="8"/>
      <c r="P511" s="8">
        <f t="shared" ref="P511" si="1068">SUM(N511:O511)</f>
        <v>1434.7</v>
      </c>
      <c r="Q511" s="8"/>
      <c r="R511" s="8">
        <f t="shared" ref="R511" si="1069">SUM(P511:Q511)</f>
        <v>1434.7</v>
      </c>
      <c r="S511" s="67"/>
    </row>
    <row r="512" spans="1:19" s="92" customFormat="1" ht="47.25" hidden="1" outlineLevel="5" x14ac:dyDescent="0.25">
      <c r="A512" s="5" t="s">
        <v>61</v>
      </c>
      <c r="B512" s="5"/>
      <c r="C512" s="60" t="s">
        <v>620</v>
      </c>
      <c r="D512" s="4">
        <f>D513</f>
        <v>16.5</v>
      </c>
      <c r="E512" s="4">
        <f t="shared" ref="E512:H512" si="1070">E513</f>
        <v>0</v>
      </c>
      <c r="F512" s="4">
        <f t="shared" si="1070"/>
        <v>16.5</v>
      </c>
      <c r="G512" s="4">
        <f t="shared" si="1070"/>
        <v>0</v>
      </c>
      <c r="H512" s="4">
        <f t="shared" si="1070"/>
        <v>16.5</v>
      </c>
      <c r="I512" s="4">
        <f>I513</f>
        <v>17</v>
      </c>
      <c r="J512" s="4">
        <f t="shared" ref="J512:M512" si="1071">J513</f>
        <v>0</v>
      </c>
      <c r="K512" s="4">
        <f t="shared" si="1071"/>
        <v>17</v>
      </c>
      <c r="L512" s="4">
        <f t="shared" si="1071"/>
        <v>0</v>
      </c>
      <c r="M512" s="4">
        <f t="shared" si="1071"/>
        <v>17</v>
      </c>
      <c r="N512" s="4">
        <f>N513</f>
        <v>17</v>
      </c>
      <c r="O512" s="4">
        <f t="shared" ref="O512:R512" si="1072">O513</f>
        <v>0</v>
      </c>
      <c r="P512" s="4">
        <f t="shared" si="1072"/>
        <v>17</v>
      </c>
      <c r="Q512" s="4">
        <f t="shared" si="1072"/>
        <v>0</v>
      </c>
      <c r="R512" s="4">
        <f t="shared" si="1072"/>
        <v>17</v>
      </c>
      <c r="S512" s="67"/>
    </row>
    <row r="513" spans="1:19" s="92" customFormat="1" ht="63" hidden="1" outlineLevel="7" x14ac:dyDescent="0.25">
      <c r="A513" s="11" t="s">
        <v>61</v>
      </c>
      <c r="B513" s="11" t="s">
        <v>8</v>
      </c>
      <c r="C513" s="59" t="s">
        <v>9</v>
      </c>
      <c r="D513" s="8">
        <v>16.5</v>
      </c>
      <c r="E513" s="8"/>
      <c r="F513" s="8">
        <f t="shared" ref="F513" si="1073">SUM(D513:E513)</f>
        <v>16.5</v>
      </c>
      <c r="G513" s="8"/>
      <c r="H513" s="8">
        <f t="shared" ref="H513" si="1074">SUM(F513:G513)</f>
        <v>16.5</v>
      </c>
      <c r="I513" s="8">
        <v>17</v>
      </c>
      <c r="J513" s="8"/>
      <c r="K513" s="8">
        <f t="shared" ref="K513" si="1075">SUM(I513:J513)</f>
        <v>17</v>
      </c>
      <c r="L513" s="8"/>
      <c r="M513" s="8">
        <f t="shared" ref="M513" si="1076">SUM(K513:L513)</f>
        <v>17</v>
      </c>
      <c r="N513" s="8">
        <v>17</v>
      </c>
      <c r="O513" s="8"/>
      <c r="P513" s="8">
        <f t="shared" ref="P513" si="1077">SUM(N513:O513)</f>
        <v>17</v>
      </c>
      <c r="Q513" s="8"/>
      <c r="R513" s="8">
        <f t="shared" ref="R513" si="1078">SUM(P513:Q513)</f>
        <v>17</v>
      </c>
      <c r="S513" s="67"/>
    </row>
    <row r="514" spans="1:19" s="92" customFormat="1" ht="47.25" hidden="1" outlineLevel="5" x14ac:dyDescent="0.25">
      <c r="A514" s="5" t="s">
        <v>109</v>
      </c>
      <c r="B514" s="5"/>
      <c r="C514" s="60" t="s">
        <v>110</v>
      </c>
      <c r="D514" s="4">
        <f>D515</f>
        <v>919.3</v>
      </c>
      <c r="E514" s="4">
        <f t="shared" ref="E514:H514" si="1079">E515</f>
        <v>8.1</v>
      </c>
      <c r="F514" s="4">
        <f t="shared" si="1079"/>
        <v>927.4</v>
      </c>
      <c r="G514" s="4">
        <f t="shared" si="1079"/>
        <v>0</v>
      </c>
      <c r="H514" s="4">
        <f t="shared" si="1079"/>
        <v>927.4</v>
      </c>
      <c r="I514" s="4">
        <f>I515</f>
        <v>919.3</v>
      </c>
      <c r="J514" s="4">
        <f t="shared" ref="J514:M514" si="1080">J515</f>
        <v>32.5</v>
      </c>
      <c r="K514" s="4">
        <f t="shared" si="1080"/>
        <v>951.8</v>
      </c>
      <c r="L514" s="4">
        <f t="shared" si="1080"/>
        <v>0</v>
      </c>
      <c r="M514" s="4">
        <f t="shared" si="1080"/>
        <v>951.8</v>
      </c>
      <c r="N514" s="4">
        <f>N515</f>
        <v>919.3</v>
      </c>
      <c r="O514" s="4">
        <f t="shared" ref="O514:R514" si="1081">O515</f>
        <v>32.5</v>
      </c>
      <c r="P514" s="4">
        <f t="shared" si="1081"/>
        <v>951.8</v>
      </c>
      <c r="Q514" s="4">
        <f t="shared" si="1081"/>
        <v>0</v>
      </c>
      <c r="R514" s="4">
        <f t="shared" si="1081"/>
        <v>951.8</v>
      </c>
      <c r="S514" s="67"/>
    </row>
    <row r="515" spans="1:19" s="92" customFormat="1" ht="31.5" hidden="1" outlineLevel="7" x14ac:dyDescent="0.25">
      <c r="A515" s="11" t="s">
        <v>109</v>
      </c>
      <c r="B515" s="11" t="s">
        <v>92</v>
      </c>
      <c r="C515" s="59" t="s">
        <v>93</v>
      </c>
      <c r="D515" s="8">
        <v>919.3</v>
      </c>
      <c r="E515" s="8">
        <v>8.1</v>
      </c>
      <c r="F515" s="8">
        <f>SUM(D515:E515)</f>
        <v>927.4</v>
      </c>
      <c r="G515" s="8"/>
      <c r="H515" s="8">
        <f>SUM(F515:G515)</f>
        <v>927.4</v>
      </c>
      <c r="I515" s="8">
        <v>919.3</v>
      </c>
      <c r="J515" s="8">
        <v>32.5</v>
      </c>
      <c r="K515" s="8">
        <f>SUM(I515:J515)</f>
        <v>951.8</v>
      </c>
      <c r="L515" s="8"/>
      <c r="M515" s="8">
        <f>SUM(K515:L515)</f>
        <v>951.8</v>
      </c>
      <c r="N515" s="8">
        <v>919.3</v>
      </c>
      <c r="O515" s="8">
        <v>32.5</v>
      </c>
      <c r="P515" s="8">
        <f>SUM(N515:O515)</f>
        <v>951.8</v>
      </c>
      <c r="Q515" s="8"/>
      <c r="R515" s="8">
        <f>SUM(P515:Q515)</f>
        <v>951.8</v>
      </c>
      <c r="S515" s="67"/>
    </row>
    <row r="516" spans="1:19" s="92" customFormat="1" ht="15.75" hidden="1" outlineLevel="5" x14ac:dyDescent="0.25">
      <c r="A516" s="5" t="s">
        <v>62</v>
      </c>
      <c r="B516" s="5"/>
      <c r="C516" s="60" t="s">
        <v>63</v>
      </c>
      <c r="D516" s="4">
        <f>D517</f>
        <v>68.400000000000006</v>
      </c>
      <c r="E516" s="4">
        <f t="shared" ref="E516:H516" si="1082">E517</f>
        <v>0</v>
      </c>
      <c r="F516" s="4">
        <f t="shared" si="1082"/>
        <v>68.400000000000006</v>
      </c>
      <c r="G516" s="4">
        <f t="shared" si="1082"/>
        <v>0</v>
      </c>
      <c r="H516" s="4">
        <f t="shared" si="1082"/>
        <v>68.400000000000006</v>
      </c>
      <c r="I516" s="4">
        <f>I517</f>
        <v>68.400000000000006</v>
      </c>
      <c r="J516" s="4">
        <f t="shared" ref="J516:M516" si="1083">J517</f>
        <v>0</v>
      </c>
      <c r="K516" s="4">
        <f t="shared" si="1083"/>
        <v>68.400000000000006</v>
      </c>
      <c r="L516" s="4">
        <f t="shared" si="1083"/>
        <v>0</v>
      </c>
      <c r="M516" s="4">
        <f t="shared" si="1083"/>
        <v>68.400000000000006</v>
      </c>
      <c r="N516" s="4">
        <f>N517</f>
        <v>68.400000000000006</v>
      </c>
      <c r="O516" s="4">
        <f t="shared" ref="O516:R516" si="1084">O517</f>
        <v>0</v>
      </c>
      <c r="P516" s="4">
        <f t="shared" si="1084"/>
        <v>68.400000000000006</v>
      </c>
      <c r="Q516" s="4">
        <f t="shared" si="1084"/>
        <v>0</v>
      </c>
      <c r="R516" s="4">
        <f t="shared" si="1084"/>
        <v>68.400000000000006</v>
      </c>
      <c r="S516" s="67"/>
    </row>
    <row r="517" spans="1:19" s="92" customFormat="1" ht="31.5" hidden="1" outlineLevel="7" x14ac:dyDescent="0.25">
      <c r="A517" s="11" t="s">
        <v>62</v>
      </c>
      <c r="B517" s="11" t="s">
        <v>11</v>
      </c>
      <c r="C517" s="59" t="s">
        <v>12</v>
      </c>
      <c r="D517" s="8">
        <v>68.400000000000006</v>
      </c>
      <c r="E517" s="8"/>
      <c r="F517" s="8">
        <f t="shared" ref="F517" si="1085">SUM(D517:E517)</f>
        <v>68.400000000000006</v>
      </c>
      <c r="G517" s="8"/>
      <c r="H517" s="8">
        <f t="shared" ref="H517" si="1086">SUM(F517:G517)</f>
        <v>68.400000000000006</v>
      </c>
      <c r="I517" s="8">
        <v>68.400000000000006</v>
      </c>
      <c r="J517" s="8"/>
      <c r="K517" s="8">
        <f t="shared" ref="K517" si="1087">SUM(I517:J517)</f>
        <v>68.400000000000006</v>
      </c>
      <c r="L517" s="8"/>
      <c r="M517" s="8">
        <f t="shared" ref="M517" si="1088">SUM(K517:L517)</f>
        <v>68.400000000000006</v>
      </c>
      <c r="N517" s="8">
        <v>68.400000000000006</v>
      </c>
      <c r="O517" s="8"/>
      <c r="P517" s="8">
        <f t="shared" ref="P517" si="1089">SUM(N517:O517)</f>
        <v>68.400000000000006</v>
      </c>
      <c r="Q517" s="8"/>
      <c r="R517" s="8">
        <f t="shared" ref="R517" si="1090">SUM(P517:Q517)</f>
        <v>68.400000000000006</v>
      </c>
      <c r="S517" s="67"/>
    </row>
    <row r="518" spans="1:19" s="92" customFormat="1" ht="31.5" hidden="1" outlineLevel="5" x14ac:dyDescent="0.25">
      <c r="A518" s="5" t="s">
        <v>64</v>
      </c>
      <c r="B518" s="5"/>
      <c r="C518" s="60" t="s">
        <v>65</v>
      </c>
      <c r="D518" s="4">
        <f>D519+D520</f>
        <v>175.7</v>
      </c>
      <c r="E518" s="4">
        <f t="shared" ref="E518:H518" si="1091">E519+E520</f>
        <v>0</v>
      </c>
      <c r="F518" s="4">
        <f t="shared" si="1091"/>
        <v>175.7</v>
      </c>
      <c r="G518" s="4">
        <f t="shared" si="1091"/>
        <v>0</v>
      </c>
      <c r="H518" s="4">
        <f t="shared" si="1091"/>
        <v>175.7</v>
      </c>
      <c r="I518" s="4">
        <f>I519+I520</f>
        <v>180.7</v>
      </c>
      <c r="J518" s="4">
        <f t="shared" ref="J518:M518" si="1092">J519+J520</f>
        <v>0</v>
      </c>
      <c r="K518" s="4">
        <f t="shared" si="1092"/>
        <v>180.7</v>
      </c>
      <c r="L518" s="4">
        <f t="shared" si="1092"/>
        <v>0</v>
      </c>
      <c r="M518" s="4">
        <f t="shared" si="1092"/>
        <v>180.7</v>
      </c>
      <c r="N518" s="4">
        <f>N519+N520</f>
        <v>180.7</v>
      </c>
      <c r="O518" s="4">
        <f t="shared" ref="O518:R518" si="1093">O519+O520</f>
        <v>0</v>
      </c>
      <c r="P518" s="4">
        <f t="shared" si="1093"/>
        <v>180.7</v>
      </c>
      <c r="Q518" s="4">
        <f t="shared" si="1093"/>
        <v>0</v>
      </c>
      <c r="R518" s="4">
        <f t="shared" si="1093"/>
        <v>180.7</v>
      </c>
      <c r="S518" s="67"/>
    </row>
    <row r="519" spans="1:19" s="92" customFormat="1" ht="63" hidden="1" outlineLevel="7" x14ac:dyDescent="0.25">
      <c r="A519" s="11" t="s">
        <v>64</v>
      </c>
      <c r="B519" s="11" t="s">
        <v>8</v>
      </c>
      <c r="C519" s="59" t="s">
        <v>9</v>
      </c>
      <c r="D519" s="8">
        <v>115.7</v>
      </c>
      <c r="E519" s="8"/>
      <c r="F519" s="8">
        <f t="shared" ref="F519:F520" si="1094">SUM(D519:E519)</f>
        <v>115.7</v>
      </c>
      <c r="G519" s="8"/>
      <c r="H519" s="8">
        <f t="shared" ref="H519:H520" si="1095">SUM(F519:G519)</f>
        <v>115.7</v>
      </c>
      <c r="I519" s="8">
        <v>120.7</v>
      </c>
      <c r="J519" s="8"/>
      <c r="K519" s="8">
        <f t="shared" ref="K519:K520" si="1096">SUM(I519:J519)</f>
        <v>120.7</v>
      </c>
      <c r="L519" s="8"/>
      <c r="M519" s="8">
        <f t="shared" ref="M519:M520" si="1097">SUM(K519:L519)</f>
        <v>120.7</v>
      </c>
      <c r="N519" s="8">
        <v>120.7</v>
      </c>
      <c r="O519" s="8"/>
      <c r="P519" s="8">
        <f t="shared" ref="P519:P520" si="1098">SUM(N519:O519)</f>
        <v>120.7</v>
      </c>
      <c r="Q519" s="8"/>
      <c r="R519" s="8">
        <f t="shared" ref="R519:R520" si="1099">SUM(P519:Q519)</f>
        <v>120.7</v>
      </c>
      <c r="S519" s="67"/>
    </row>
    <row r="520" spans="1:19" s="92" customFormat="1" ht="31.5" hidden="1" outlineLevel="7" x14ac:dyDescent="0.25">
      <c r="A520" s="11" t="s">
        <v>64</v>
      </c>
      <c r="B520" s="11" t="s">
        <v>11</v>
      </c>
      <c r="C520" s="59" t="s">
        <v>12</v>
      </c>
      <c r="D520" s="8">
        <v>60</v>
      </c>
      <c r="E520" s="8"/>
      <c r="F520" s="8">
        <f t="shared" si="1094"/>
        <v>60</v>
      </c>
      <c r="G520" s="8"/>
      <c r="H520" s="8">
        <f t="shared" si="1095"/>
        <v>60</v>
      </c>
      <c r="I520" s="8">
        <v>60</v>
      </c>
      <c r="J520" s="8"/>
      <c r="K520" s="8">
        <f t="shared" si="1096"/>
        <v>60</v>
      </c>
      <c r="L520" s="8"/>
      <c r="M520" s="8">
        <f t="shared" si="1097"/>
        <v>60</v>
      </c>
      <c r="N520" s="8">
        <v>60</v>
      </c>
      <c r="O520" s="8"/>
      <c r="P520" s="8">
        <f t="shared" si="1098"/>
        <v>60</v>
      </c>
      <c r="Q520" s="8"/>
      <c r="R520" s="8">
        <f t="shared" si="1099"/>
        <v>60</v>
      </c>
      <c r="S520" s="67"/>
    </row>
    <row r="521" spans="1:19" s="92" customFormat="1" ht="31.5" hidden="1" outlineLevel="5" x14ac:dyDescent="0.25">
      <c r="A521" s="5" t="s">
        <v>66</v>
      </c>
      <c r="B521" s="5"/>
      <c r="C521" s="60" t="s">
        <v>635</v>
      </c>
      <c r="D521" s="4">
        <f>D522+D523</f>
        <v>4910.2</v>
      </c>
      <c r="E521" s="4">
        <f t="shared" ref="E521:H521" si="1100">E522+E523</f>
        <v>0</v>
      </c>
      <c r="F521" s="4">
        <f t="shared" si="1100"/>
        <v>4910.2</v>
      </c>
      <c r="G521" s="4">
        <f t="shared" si="1100"/>
        <v>0</v>
      </c>
      <c r="H521" s="4">
        <f t="shared" si="1100"/>
        <v>4910.2</v>
      </c>
      <c r="I521" s="4">
        <f>I522+I523</f>
        <v>5046.3</v>
      </c>
      <c r="J521" s="4">
        <f t="shared" ref="J521:M521" si="1101">J522+J523</f>
        <v>0</v>
      </c>
      <c r="K521" s="4">
        <f t="shared" si="1101"/>
        <v>5046.3</v>
      </c>
      <c r="L521" s="4">
        <f t="shared" si="1101"/>
        <v>0</v>
      </c>
      <c r="M521" s="4">
        <f t="shared" si="1101"/>
        <v>5046.3</v>
      </c>
      <c r="N521" s="4">
        <f>N522+N523</f>
        <v>5046.3</v>
      </c>
      <c r="O521" s="4">
        <f t="shared" ref="O521:R521" si="1102">O522+O523</f>
        <v>0</v>
      </c>
      <c r="P521" s="4">
        <f t="shared" si="1102"/>
        <v>5046.3</v>
      </c>
      <c r="Q521" s="4">
        <f t="shared" si="1102"/>
        <v>0</v>
      </c>
      <c r="R521" s="4">
        <f t="shared" si="1102"/>
        <v>5046.3</v>
      </c>
      <c r="S521" s="67"/>
    </row>
    <row r="522" spans="1:19" s="92" customFormat="1" ht="63" hidden="1" outlineLevel="7" x14ac:dyDescent="0.25">
      <c r="A522" s="11" t="s">
        <v>66</v>
      </c>
      <c r="B522" s="11" t="s">
        <v>8</v>
      </c>
      <c r="C522" s="59" t="s">
        <v>9</v>
      </c>
      <c r="D522" s="8">
        <v>4774.2</v>
      </c>
      <c r="E522" s="8"/>
      <c r="F522" s="8">
        <f t="shared" ref="F522:F523" si="1103">SUM(D522:E522)</f>
        <v>4774.2</v>
      </c>
      <c r="G522" s="8"/>
      <c r="H522" s="8">
        <f t="shared" ref="H522:H523" si="1104">SUM(F522:G522)</f>
        <v>4774.2</v>
      </c>
      <c r="I522" s="8">
        <v>4910.3</v>
      </c>
      <c r="J522" s="8"/>
      <c r="K522" s="8">
        <f t="shared" ref="K522:K523" si="1105">SUM(I522:J522)</f>
        <v>4910.3</v>
      </c>
      <c r="L522" s="8"/>
      <c r="M522" s="8">
        <f t="shared" ref="M522:M523" si="1106">SUM(K522:L522)</f>
        <v>4910.3</v>
      </c>
      <c r="N522" s="8">
        <v>4910.3</v>
      </c>
      <c r="O522" s="8"/>
      <c r="P522" s="8">
        <f t="shared" ref="P522:P523" si="1107">SUM(N522:O522)</f>
        <v>4910.3</v>
      </c>
      <c r="Q522" s="8"/>
      <c r="R522" s="8">
        <f t="shared" ref="R522:R523" si="1108">SUM(P522:Q522)</f>
        <v>4910.3</v>
      </c>
      <c r="S522" s="67"/>
    </row>
    <row r="523" spans="1:19" s="92" customFormat="1" ht="31.5" hidden="1" outlineLevel="7" x14ac:dyDescent="0.25">
      <c r="A523" s="11" t="s">
        <v>66</v>
      </c>
      <c r="B523" s="11" t="s">
        <v>11</v>
      </c>
      <c r="C523" s="59" t="s">
        <v>12</v>
      </c>
      <c r="D523" s="8">
        <v>136</v>
      </c>
      <c r="E523" s="8"/>
      <c r="F523" s="8">
        <f t="shared" si="1103"/>
        <v>136</v>
      </c>
      <c r="G523" s="8"/>
      <c r="H523" s="8">
        <f t="shared" si="1104"/>
        <v>136</v>
      </c>
      <c r="I523" s="8">
        <v>136</v>
      </c>
      <c r="J523" s="8"/>
      <c r="K523" s="8">
        <f t="shared" si="1105"/>
        <v>136</v>
      </c>
      <c r="L523" s="8"/>
      <c r="M523" s="8">
        <f t="shared" si="1106"/>
        <v>136</v>
      </c>
      <c r="N523" s="8">
        <v>136</v>
      </c>
      <c r="O523" s="8"/>
      <c r="P523" s="8">
        <f t="shared" si="1107"/>
        <v>136</v>
      </c>
      <c r="Q523" s="8"/>
      <c r="R523" s="8">
        <f t="shared" si="1108"/>
        <v>136</v>
      </c>
      <c r="S523" s="67"/>
    </row>
    <row r="524" spans="1:19" s="92" customFormat="1" ht="63" hidden="1" outlineLevel="5" x14ac:dyDescent="0.25">
      <c r="A524" s="5" t="s">
        <v>67</v>
      </c>
      <c r="B524" s="5"/>
      <c r="C524" s="60" t="s">
        <v>68</v>
      </c>
      <c r="D524" s="4">
        <f>D525</f>
        <v>0.5</v>
      </c>
      <c r="E524" s="4">
        <f t="shared" ref="E524:H524" si="1109">E525</f>
        <v>0</v>
      </c>
      <c r="F524" s="4">
        <f t="shared" si="1109"/>
        <v>0.5</v>
      </c>
      <c r="G524" s="4">
        <f t="shared" si="1109"/>
        <v>0</v>
      </c>
      <c r="H524" s="4">
        <f t="shared" si="1109"/>
        <v>0.5</v>
      </c>
      <c r="I524" s="4">
        <f>I525</f>
        <v>0.5</v>
      </c>
      <c r="J524" s="4">
        <f t="shared" ref="J524:M524" si="1110">J525</f>
        <v>0</v>
      </c>
      <c r="K524" s="4">
        <f t="shared" si="1110"/>
        <v>0.5</v>
      </c>
      <c r="L524" s="4">
        <f t="shared" si="1110"/>
        <v>0</v>
      </c>
      <c r="M524" s="4">
        <f t="shared" si="1110"/>
        <v>0.5</v>
      </c>
      <c r="N524" s="4">
        <f>N525</f>
        <v>0.5</v>
      </c>
      <c r="O524" s="4">
        <f t="shared" ref="O524:R524" si="1111">O525</f>
        <v>0</v>
      </c>
      <c r="P524" s="4">
        <f t="shared" si="1111"/>
        <v>0.5</v>
      </c>
      <c r="Q524" s="4">
        <f t="shared" si="1111"/>
        <v>0</v>
      </c>
      <c r="R524" s="4">
        <f t="shared" si="1111"/>
        <v>0.5</v>
      </c>
      <c r="S524" s="67"/>
    </row>
    <row r="525" spans="1:19" s="92" customFormat="1" ht="63" hidden="1" outlineLevel="7" x14ac:dyDescent="0.25">
      <c r="A525" s="11" t="s">
        <v>67</v>
      </c>
      <c r="B525" s="11" t="s">
        <v>8</v>
      </c>
      <c r="C525" s="59" t="s">
        <v>9</v>
      </c>
      <c r="D525" s="8">
        <v>0.5</v>
      </c>
      <c r="E525" s="8"/>
      <c r="F525" s="8">
        <f t="shared" ref="F525" si="1112">SUM(D525:E525)</f>
        <v>0.5</v>
      </c>
      <c r="G525" s="8"/>
      <c r="H525" s="8">
        <f t="shared" ref="H525" si="1113">SUM(F525:G525)</f>
        <v>0.5</v>
      </c>
      <c r="I525" s="8">
        <v>0.5</v>
      </c>
      <c r="J525" s="8"/>
      <c r="K525" s="8">
        <f t="shared" ref="K525" si="1114">SUM(I525:J525)</f>
        <v>0.5</v>
      </c>
      <c r="L525" s="8"/>
      <c r="M525" s="8">
        <f t="shared" ref="M525" si="1115">SUM(K525:L525)</f>
        <v>0.5</v>
      </c>
      <c r="N525" s="8">
        <v>0.5</v>
      </c>
      <c r="O525" s="8"/>
      <c r="P525" s="8">
        <f t="shared" ref="P525" si="1116">SUM(N525:O525)</f>
        <v>0.5</v>
      </c>
      <c r="Q525" s="8"/>
      <c r="R525" s="8">
        <f t="shared" ref="R525" si="1117">SUM(P525:Q525)</f>
        <v>0.5</v>
      </c>
      <c r="S525" s="67"/>
    </row>
    <row r="526" spans="1:19" s="92" customFormat="1" ht="47.25" hidden="1" outlineLevel="5" x14ac:dyDescent="0.25">
      <c r="A526" s="5" t="s">
        <v>71</v>
      </c>
      <c r="B526" s="5"/>
      <c r="C526" s="60" t="s">
        <v>72</v>
      </c>
      <c r="D526" s="4">
        <f>D527</f>
        <v>324.5</v>
      </c>
      <c r="E526" s="4">
        <f t="shared" ref="E526:H526" si="1118">E527</f>
        <v>7.4</v>
      </c>
      <c r="F526" s="4">
        <f t="shared" si="1118"/>
        <v>331.9</v>
      </c>
      <c r="G526" s="4">
        <f t="shared" si="1118"/>
        <v>0</v>
      </c>
      <c r="H526" s="4">
        <f t="shared" si="1118"/>
        <v>331.9</v>
      </c>
      <c r="I526" s="4">
        <f>I527</f>
        <v>12.7</v>
      </c>
      <c r="J526" s="4">
        <f t="shared" ref="J526:M526" si="1119">J527</f>
        <v>-1.6</v>
      </c>
      <c r="K526" s="4">
        <f t="shared" si="1119"/>
        <v>11.1</v>
      </c>
      <c r="L526" s="4">
        <f t="shared" si="1119"/>
        <v>0</v>
      </c>
      <c r="M526" s="4">
        <f t="shared" si="1119"/>
        <v>11.1</v>
      </c>
      <c r="N526" s="4">
        <f>N527</f>
        <v>12.7</v>
      </c>
      <c r="O526" s="4">
        <f t="shared" ref="O526:R526" si="1120">O527</f>
        <v>-1.8</v>
      </c>
      <c r="P526" s="4">
        <f t="shared" si="1120"/>
        <v>10.899999999999999</v>
      </c>
      <c r="Q526" s="4">
        <f t="shared" si="1120"/>
        <v>0</v>
      </c>
      <c r="R526" s="4">
        <f t="shared" si="1120"/>
        <v>10.899999999999999</v>
      </c>
      <c r="S526" s="67"/>
    </row>
    <row r="527" spans="1:19" s="92" customFormat="1" ht="31.5" hidden="1" outlineLevel="7" x14ac:dyDescent="0.25">
      <c r="A527" s="11" t="s">
        <v>71</v>
      </c>
      <c r="B527" s="11" t="s">
        <v>11</v>
      </c>
      <c r="C527" s="59" t="s">
        <v>12</v>
      </c>
      <c r="D527" s="8">
        <v>324.5</v>
      </c>
      <c r="E527" s="8">
        <v>7.4</v>
      </c>
      <c r="F527" s="8">
        <f>SUM(D527:E527)</f>
        <v>331.9</v>
      </c>
      <c r="G527" s="8"/>
      <c r="H527" s="8">
        <f>SUM(F527:G527)</f>
        <v>331.9</v>
      </c>
      <c r="I527" s="8">
        <v>12.7</v>
      </c>
      <c r="J527" s="8">
        <v>-1.6</v>
      </c>
      <c r="K527" s="8">
        <f>SUM(I527:J527)</f>
        <v>11.1</v>
      </c>
      <c r="L527" s="8"/>
      <c r="M527" s="8">
        <f>SUM(K527:L527)</f>
        <v>11.1</v>
      </c>
      <c r="N527" s="8">
        <v>12.7</v>
      </c>
      <c r="O527" s="8">
        <v>-1.8</v>
      </c>
      <c r="P527" s="8">
        <f>SUM(N527:O527)</f>
        <v>10.899999999999999</v>
      </c>
      <c r="Q527" s="8"/>
      <c r="R527" s="8">
        <f>SUM(P527:Q527)</f>
        <v>10.899999999999999</v>
      </c>
      <c r="S527" s="67"/>
    </row>
    <row r="528" spans="1:19" s="92" customFormat="1" ht="15.75" hidden="1" outlineLevel="5" x14ac:dyDescent="0.25">
      <c r="A528" s="5" t="s">
        <v>111</v>
      </c>
      <c r="B528" s="5"/>
      <c r="C528" s="60" t="s">
        <v>112</v>
      </c>
      <c r="D528" s="4">
        <f>D529+D530</f>
        <v>5880.3</v>
      </c>
      <c r="E528" s="4">
        <f t="shared" ref="E528:H528" si="1121">E529+E530</f>
        <v>0</v>
      </c>
      <c r="F528" s="4">
        <f t="shared" si="1121"/>
        <v>5880.3</v>
      </c>
      <c r="G528" s="4">
        <f t="shared" si="1121"/>
        <v>0</v>
      </c>
      <c r="H528" s="4">
        <f t="shared" si="1121"/>
        <v>5880.3</v>
      </c>
      <c r="I528" s="4">
        <f>I529+I530</f>
        <v>5880.3</v>
      </c>
      <c r="J528" s="4">
        <f t="shared" ref="J528:M528" si="1122">J529+J530</f>
        <v>0</v>
      </c>
      <c r="K528" s="4">
        <f t="shared" si="1122"/>
        <v>5880.3</v>
      </c>
      <c r="L528" s="4">
        <f t="shared" si="1122"/>
        <v>0</v>
      </c>
      <c r="M528" s="4">
        <f t="shared" si="1122"/>
        <v>5880.3</v>
      </c>
      <c r="N528" s="4">
        <f>N529+N530</f>
        <v>5880.3</v>
      </c>
      <c r="O528" s="4">
        <f t="shared" ref="O528:R528" si="1123">O529+O530</f>
        <v>0</v>
      </c>
      <c r="P528" s="4">
        <f t="shared" si="1123"/>
        <v>5880.3</v>
      </c>
      <c r="Q528" s="4">
        <f t="shared" si="1123"/>
        <v>0</v>
      </c>
      <c r="R528" s="4">
        <f t="shared" si="1123"/>
        <v>5880.3</v>
      </c>
      <c r="S528" s="67"/>
    </row>
    <row r="529" spans="1:19" s="92" customFormat="1" ht="63" hidden="1" outlineLevel="7" x14ac:dyDescent="0.25">
      <c r="A529" s="11" t="s">
        <v>111</v>
      </c>
      <c r="B529" s="11" t="s">
        <v>8</v>
      </c>
      <c r="C529" s="59" t="s">
        <v>9</v>
      </c>
      <c r="D529" s="8">
        <v>5194.6000000000004</v>
      </c>
      <c r="E529" s="8"/>
      <c r="F529" s="8">
        <f t="shared" ref="F529:F530" si="1124">SUM(D529:E529)</f>
        <v>5194.6000000000004</v>
      </c>
      <c r="G529" s="8"/>
      <c r="H529" s="8">
        <f t="shared" ref="H529:H530" si="1125">SUM(F529:G529)</f>
        <v>5194.6000000000004</v>
      </c>
      <c r="I529" s="8">
        <v>5194.6000000000004</v>
      </c>
      <c r="J529" s="8"/>
      <c r="K529" s="8">
        <f t="shared" ref="K529:K530" si="1126">SUM(I529:J529)</f>
        <v>5194.6000000000004</v>
      </c>
      <c r="L529" s="8"/>
      <c r="M529" s="8">
        <f t="shared" ref="M529:M530" si="1127">SUM(K529:L529)</f>
        <v>5194.6000000000004</v>
      </c>
      <c r="N529" s="8">
        <v>5194.6000000000004</v>
      </c>
      <c r="O529" s="8"/>
      <c r="P529" s="8">
        <f t="shared" ref="P529:P530" si="1128">SUM(N529:O529)</f>
        <v>5194.6000000000004</v>
      </c>
      <c r="Q529" s="8"/>
      <c r="R529" s="8">
        <f t="shared" ref="R529:R530" si="1129">SUM(P529:Q529)</f>
        <v>5194.6000000000004</v>
      </c>
      <c r="S529" s="67"/>
    </row>
    <row r="530" spans="1:19" s="92" customFormat="1" ht="31.5" hidden="1" outlineLevel="7" x14ac:dyDescent="0.25">
      <c r="A530" s="11" t="s">
        <v>111</v>
      </c>
      <c r="B530" s="11" t="s">
        <v>11</v>
      </c>
      <c r="C530" s="59" t="s">
        <v>12</v>
      </c>
      <c r="D530" s="8">
        <v>685.7</v>
      </c>
      <c r="E530" s="8"/>
      <c r="F530" s="8">
        <f t="shared" si="1124"/>
        <v>685.7</v>
      </c>
      <c r="G530" s="8"/>
      <c r="H530" s="8">
        <f t="shared" si="1125"/>
        <v>685.7</v>
      </c>
      <c r="I530" s="8">
        <v>685.7</v>
      </c>
      <c r="J530" s="8"/>
      <c r="K530" s="8">
        <f t="shared" si="1126"/>
        <v>685.7</v>
      </c>
      <c r="L530" s="8"/>
      <c r="M530" s="8">
        <f t="shared" si="1127"/>
        <v>685.7</v>
      </c>
      <c r="N530" s="8">
        <v>685.7</v>
      </c>
      <c r="O530" s="8"/>
      <c r="P530" s="8">
        <f t="shared" si="1128"/>
        <v>685.7</v>
      </c>
      <c r="Q530" s="8"/>
      <c r="R530" s="8">
        <f t="shared" si="1129"/>
        <v>685.7</v>
      </c>
      <c r="S530" s="67"/>
    </row>
    <row r="531" spans="1:19" ht="47.25" hidden="1" outlineLevel="4" x14ac:dyDescent="0.25">
      <c r="A531" s="5" t="s">
        <v>516</v>
      </c>
      <c r="B531" s="5"/>
      <c r="C531" s="60" t="s">
        <v>517</v>
      </c>
      <c r="D531" s="4">
        <f>D532+D536</f>
        <v>23109.000000000004</v>
      </c>
      <c r="E531" s="4">
        <f t="shared" ref="E531:H531" si="1130">E532+E536</f>
        <v>0</v>
      </c>
      <c r="F531" s="4">
        <f t="shared" si="1130"/>
        <v>23109.000000000004</v>
      </c>
      <c r="G531" s="4">
        <f t="shared" si="1130"/>
        <v>0</v>
      </c>
      <c r="H531" s="4">
        <f t="shared" si="1130"/>
        <v>23109.000000000004</v>
      </c>
      <c r="I531" s="4">
        <f>I532+I536</f>
        <v>21598.9</v>
      </c>
      <c r="J531" s="4">
        <f t="shared" ref="J531:M531" si="1131">J532+J536</f>
        <v>0</v>
      </c>
      <c r="K531" s="4">
        <f t="shared" si="1131"/>
        <v>21598.9</v>
      </c>
      <c r="L531" s="4">
        <f t="shared" si="1131"/>
        <v>0</v>
      </c>
      <c r="M531" s="4">
        <f t="shared" si="1131"/>
        <v>21598.9</v>
      </c>
      <c r="N531" s="4">
        <f>N532+N536</f>
        <v>21276.399999999998</v>
      </c>
      <c r="O531" s="4">
        <f t="shared" ref="O531:R531" si="1132">O532+O536</f>
        <v>0</v>
      </c>
      <c r="P531" s="4">
        <f t="shared" si="1132"/>
        <v>21276.399999999998</v>
      </c>
      <c r="Q531" s="4">
        <f t="shared" si="1132"/>
        <v>0</v>
      </c>
      <c r="R531" s="4">
        <f t="shared" si="1132"/>
        <v>21276.399999999998</v>
      </c>
      <c r="S531" s="67"/>
    </row>
    <row r="532" spans="1:19" ht="15.75" hidden="1" outlineLevel="5" x14ac:dyDescent="0.25">
      <c r="A532" s="5" t="s">
        <v>518</v>
      </c>
      <c r="B532" s="5"/>
      <c r="C532" s="60" t="s">
        <v>59</v>
      </c>
      <c r="D532" s="4">
        <f>D533+D534+D535</f>
        <v>23011.600000000002</v>
      </c>
      <c r="E532" s="4">
        <f t="shared" ref="E532:H532" si="1133">E533+E534+E535</f>
        <v>0</v>
      </c>
      <c r="F532" s="4">
        <f t="shared" si="1133"/>
        <v>23011.600000000002</v>
      </c>
      <c r="G532" s="4">
        <f t="shared" si="1133"/>
        <v>0</v>
      </c>
      <c r="H532" s="4">
        <f t="shared" si="1133"/>
        <v>23011.600000000002</v>
      </c>
      <c r="I532" s="4">
        <f>I533+I534+I535</f>
        <v>21498.800000000003</v>
      </c>
      <c r="J532" s="4">
        <f t="shared" ref="J532:M532" si="1134">J533+J534+J535</f>
        <v>0</v>
      </c>
      <c r="K532" s="4">
        <f t="shared" si="1134"/>
        <v>21498.800000000003</v>
      </c>
      <c r="L532" s="4">
        <f t="shared" si="1134"/>
        <v>0</v>
      </c>
      <c r="M532" s="4">
        <f t="shared" si="1134"/>
        <v>21498.800000000003</v>
      </c>
      <c r="N532" s="4">
        <f>N533+N534+N535</f>
        <v>21176.3</v>
      </c>
      <c r="O532" s="4">
        <f t="shared" ref="O532:R532" si="1135">O533+O534+O535</f>
        <v>0</v>
      </c>
      <c r="P532" s="4">
        <f t="shared" si="1135"/>
        <v>21176.3</v>
      </c>
      <c r="Q532" s="4">
        <f t="shared" si="1135"/>
        <v>0</v>
      </c>
      <c r="R532" s="4">
        <f t="shared" si="1135"/>
        <v>21176.3</v>
      </c>
      <c r="S532" s="67"/>
    </row>
    <row r="533" spans="1:19" ht="63" hidden="1" outlineLevel="7" x14ac:dyDescent="0.25">
      <c r="A533" s="11" t="s">
        <v>518</v>
      </c>
      <c r="B533" s="11" t="s">
        <v>8</v>
      </c>
      <c r="C533" s="59" t="s">
        <v>9</v>
      </c>
      <c r="D533" s="8">
        <v>19972.400000000001</v>
      </c>
      <c r="E533" s="8"/>
      <c r="F533" s="8">
        <f t="shared" ref="F533:F535" si="1136">SUM(D533:E533)</f>
        <v>19972.400000000001</v>
      </c>
      <c r="G533" s="8"/>
      <c r="H533" s="8">
        <f t="shared" ref="H533:H535" si="1137">SUM(F533:G533)</f>
        <v>19972.400000000001</v>
      </c>
      <c r="I533" s="8">
        <v>18726.900000000001</v>
      </c>
      <c r="J533" s="8"/>
      <c r="K533" s="8">
        <f t="shared" ref="K533:K534" si="1138">SUM(I533:J533)</f>
        <v>18726.900000000001</v>
      </c>
      <c r="L533" s="8"/>
      <c r="M533" s="8">
        <f t="shared" ref="M533:M535" si="1139">SUM(K533:L533)</f>
        <v>18726.900000000001</v>
      </c>
      <c r="N533" s="8">
        <v>18710.099999999999</v>
      </c>
      <c r="O533" s="8"/>
      <c r="P533" s="8">
        <f t="shared" ref="P533:P534" si="1140">SUM(N533:O533)</f>
        <v>18710.099999999999</v>
      </c>
      <c r="Q533" s="8"/>
      <c r="R533" s="8">
        <f t="shared" ref="R533:R535" si="1141">SUM(P533:Q533)</f>
        <v>18710.099999999999</v>
      </c>
      <c r="S533" s="67"/>
    </row>
    <row r="534" spans="1:19" ht="31.5" hidden="1" outlineLevel="7" x14ac:dyDescent="0.25">
      <c r="A534" s="11" t="s">
        <v>518</v>
      </c>
      <c r="B534" s="11" t="s">
        <v>11</v>
      </c>
      <c r="C534" s="59" t="s">
        <v>12</v>
      </c>
      <c r="D534" s="8">
        <v>2960.7</v>
      </c>
      <c r="E534" s="8"/>
      <c r="F534" s="8">
        <f t="shared" si="1136"/>
        <v>2960.7</v>
      </c>
      <c r="G534" s="8"/>
      <c r="H534" s="8">
        <f t="shared" si="1137"/>
        <v>2960.7</v>
      </c>
      <c r="I534" s="8">
        <v>2771.9</v>
      </c>
      <c r="J534" s="8"/>
      <c r="K534" s="8">
        <f t="shared" si="1138"/>
        <v>2771.9</v>
      </c>
      <c r="L534" s="8"/>
      <c r="M534" s="8">
        <f t="shared" si="1139"/>
        <v>2771.9</v>
      </c>
      <c r="N534" s="8">
        <v>2466.1999999999998</v>
      </c>
      <c r="O534" s="8"/>
      <c r="P534" s="8">
        <f t="shared" si="1140"/>
        <v>2466.1999999999998</v>
      </c>
      <c r="Q534" s="8"/>
      <c r="R534" s="8">
        <f t="shared" si="1141"/>
        <v>2466.1999999999998</v>
      </c>
      <c r="S534" s="67"/>
    </row>
    <row r="535" spans="1:19" ht="15.75" hidden="1" outlineLevel="7" x14ac:dyDescent="0.25">
      <c r="A535" s="11" t="s">
        <v>518</v>
      </c>
      <c r="B535" s="11" t="s">
        <v>27</v>
      </c>
      <c r="C535" s="59" t="s">
        <v>28</v>
      </c>
      <c r="D535" s="8">
        <v>78.5</v>
      </c>
      <c r="E535" s="8"/>
      <c r="F535" s="8">
        <f t="shared" si="1136"/>
        <v>78.5</v>
      </c>
      <c r="G535" s="8"/>
      <c r="H535" s="8">
        <f t="shared" si="1137"/>
        <v>78.5</v>
      </c>
      <c r="I535" s="8"/>
      <c r="J535" s="8"/>
      <c r="K535" s="8"/>
      <c r="L535" s="8"/>
      <c r="M535" s="8">
        <f t="shared" si="1139"/>
        <v>0</v>
      </c>
      <c r="N535" s="8"/>
      <c r="O535" s="8"/>
      <c r="P535" s="8"/>
      <c r="Q535" s="8"/>
      <c r="R535" s="8">
        <f t="shared" si="1141"/>
        <v>0</v>
      </c>
      <c r="S535" s="67"/>
    </row>
    <row r="536" spans="1:19" s="92" customFormat="1" ht="47.25" hidden="1" outlineLevel="5" x14ac:dyDescent="0.25">
      <c r="A536" s="5" t="s">
        <v>519</v>
      </c>
      <c r="B536" s="5"/>
      <c r="C536" s="60" t="s">
        <v>520</v>
      </c>
      <c r="D536" s="4">
        <f>D537</f>
        <v>97.4</v>
      </c>
      <c r="E536" s="4">
        <f t="shared" ref="E536:H536" si="1142">E537</f>
        <v>0</v>
      </c>
      <c r="F536" s="4">
        <f t="shared" si="1142"/>
        <v>97.4</v>
      </c>
      <c r="G536" s="4">
        <f t="shared" si="1142"/>
        <v>0</v>
      </c>
      <c r="H536" s="4">
        <f t="shared" si="1142"/>
        <v>97.4</v>
      </c>
      <c r="I536" s="4">
        <f>I537</f>
        <v>100.1</v>
      </c>
      <c r="J536" s="4">
        <f t="shared" ref="J536:M536" si="1143">J537</f>
        <v>0</v>
      </c>
      <c r="K536" s="4">
        <f t="shared" si="1143"/>
        <v>100.1</v>
      </c>
      <c r="L536" s="4">
        <f t="shared" si="1143"/>
        <v>0</v>
      </c>
      <c r="M536" s="4">
        <f t="shared" si="1143"/>
        <v>100.1</v>
      </c>
      <c r="N536" s="4">
        <f>N537</f>
        <v>100.1</v>
      </c>
      <c r="O536" s="4">
        <f t="shared" ref="O536:R536" si="1144">O537</f>
        <v>0</v>
      </c>
      <c r="P536" s="4">
        <f t="shared" si="1144"/>
        <v>100.1</v>
      </c>
      <c r="Q536" s="4">
        <f t="shared" si="1144"/>
        <v>0</v>
      </c>
      <c r="R536" s="4">
        <f t="shared" si="1144"/>
        <v>100.1</v>
      </c>
      <c r="S536" s="67"/>
    </row>
    <row r="537" spans="1:19" s="92" customFormat="1" ht="63" hidden="1" outlineLevel="7" x14ac:dyDescent="0.25">
      <c r="A537" s="11" t="s">
        <v>519</v>
      </c>
      <c r="B537" s="11" t="s">
        <v>8</v>
      </c>
      <c r="C537" s="59" t="s">
        <v>9</v>
      </c>
      <c r="D537" s="8">
        <v>97.4</v>
      </c>
      <c r="E537" s="8"/>
      <c r="F537" s="8">
        <f t="shared" ref="F537" si="1145">SUM(D537:E537)</f>
        <v>97.4</v>
      </c>
      <c r="G537" s="8"/>
      <c r="H537" s="8">
        <f t="shared" ref="H537" si="1146">SUM(F537:G537)</f>
        <v>97.4</v>
      </c>
      <c r="I537" s="8">
        <v>100.1</v>
      </c>
      <c r="J537" s="8"/>
      <c r="K537" s="8">
        <f t="shared" ref="K537" si="1147">SUM(I537:J537)</f>
        <v>100.1</v>
      </c>
      <c r="L537" s="8"/>
      <c r="M537" s="8">
        <f t="shared" ref="M537" si="1148">SUM(K537:L537)</f>
        <v>100.1</v>
      </c>
      <c r="N537" s="8">
        <v>100.1</v>
      </c>
      <c r="O537" s="8"/>
      <c r="P537" s="8">
        <f t="shared" ref="P537" si="1149">SUM(N537:O537)</f>
        <v>100.1</v>
      </c>
      <c r="Q537" s="8"/>
      <c r="R537" s="8">
        <f t="shared" ref="R537" si="1150">SUM(P537:Q537)</f>
        <v>100.1</v>
      </c>
      <c r="S537" s="67"/>
    </row>
    <row r="538" spans="1:19" ht="47.25" hidden="1" outlineLevel="4" x14ac:dyDescent="0.25">
      <c r="A538" s="5" t="s">
        <v>113</v>
      </c>
      <c r="B538" s="5"/>
      <c r="C538" s="60" t="s">
        <v>114</v>
      </c>
      <c r="D538" s="4">
        <f>D545+D549+D547+D539+D543</f>
        <v>132929.5</v>
      </c>
      <c r="E538" s="4">
        <f t="shared" ref="E538:R538" si="1151">E545+E549+E547+E539+E543</f>
        <v>0</v>
      </c>
      <c r="F538" s="4">
        <f t="shared" si="1151"/>
        <v>132929.5</v>
      </c>
      <c r="G538" s="4">
        <f t="shared" si="1151"/>
        <v>0</v>
      </c>
      <c r="H538" s="4">
        <f t="shared" si="1151"/>
        <v>132929.5</v>
      </c>
      <c r="I538" s="4">
        <f t="shared" si="1151"/>
        <v>123235</v>
      </c>
      <c r="J538" s="4">
        <f t="shared" si="1151"/>
        <v>0</v>
      </c>
      <c r="K538" s="4">
        <f t="shared" si="1151"/>
        <v>123235</v>
      </c>
      <c r="L538" s="4">
        <f t="shared" si="1151"/>
        <v>0</v>
      </c>
      <c r="M538" s="4">
        <f t="shared" si="1151"/>
        <v>123235</v>
      </c>
      <c r="N538" s="4">
        <f t="shared" si="1151"/>
        <v>123144.79999999999</v>
      </c>
      <c r="O538" s="4">
        <f t="shared" si="1151"/>
        <v>0</v>
      </c>
      <c r="P538" s="4">
        <f t="shared" si="1151"/>
        <v>123144.79999999999</v>
      </c>
      <c r="Q538" s="4">
        <f t="shared" si="1151"/>
        <v>0</v>
      </c>
      <c r="R538" s="4">
        <f t="shared" si="1151"/>
        <v>123144.79999999999</v>
      </c>
      <c r="S538" s="67"/>
    </row>
    <row r="539" spans="1:19" ht="15.75" hidden="1" outlineLevel="5" x14ac:dyDescent="0.25">
      <c r="A539" s="5" t="s">
        <v>521</v>
      </c>
      <c r="B539" s="5"/>
      <c r="C539" s="60" t="s">
        <v>134</v>
      </c>
      <c r="D539" s="4">
        <f>D540+D541+D542</f>
        <v>66765.5</v>
      </c>
      <c r="E539" s="4">
        <f t="shared" ref="E539:H539" si="1152">E540+E541+E542</f>
        <v>0</v>
      </c>
      <c r="F539" s="4">
        <f t="shared" si="1152"/>
        <v>66765.5</v>
      </c>
      <c r="G539" s="4">
        <f t="shared" si="1152"/>
        <v>0</v>
      </c>
      <c r="H539" s="4">
        <f t="shared" si="1152"/>
        <v>66765.5</v>
      </c>
      <c r="I539" s="4">
        <f>I540+I541+I542</f>
        <v>63727.4</v>
      </c>
      <c r="J539" s="4">
        <f t="shared" ref="J539:M539" si="1153">J540+J541+J542</f>
        <v>0</v>
      </c>
      <c r="K539" s="4">
        <f t="shared" si="1153"/>
        <v>63727.4</v>
      </c>
      <c r="L539" s="4">
        <f t="shared" si="1153"/>
        <v>0</v>
      </c>
      <c r="M539" s="4">
        <f t="shared" si="1153"/>
        <v>63727.4</v>
      </c>
      <c r="N539" s="4">
        <f>N540+N541+N542</f>
        <v>61123.6</v>
      </c>
      <c r="O539" s="4">
        <f t="shared" ref="O539:R539" si="1154">O540+O541+O542</f>
        <v>0</v>
      </c>
      <c r="P539" s="4">
        <f t="shared" si="1154"/>
        <v>61123.6</v>
      </c>
      <c r="Q539" s="4">
        <f t="shared" si="1154"/>
        <v>0</v>
      </c>
      <c r="R539" s="4">
        <f t="shared" si="1154"/>
        <v>61123.6</v>
      </c>
      <c r="S539" s="67"/>
    </row>
    <row r="540" spans="1:19" ht="63" hidden="1" outlineLevel="7" x14ac:dyDescent="0.25">
      <c r="A540" s="11" t="s">
        <v>521</v>
      </c>
      <c r="B540" s="11" t="s">
        <v>8</v>
      </c>
      <c r="C540" s="59" t="s">
        <v>9</v>
      </c>
      <c r="D540" s="8">
        <v>60426.1</v>
      </c>
      <c r="E540" s="8"/>
      <c r="F540" s="8">
        <f t="shared" ref="F540:F542" si="1155">SUM(D540:E540)</f>
        <v>60426.1</v>
      </c>
      <c r="G540" s="8"/>
      <c r="H540" s="8">
        <f t="shared" ref="H540:H542" si="1156">SUM(F540:G540)</f>
        <v>60426.1</v>
      </c>
      <c r="I540" s="8">
        <v>57388</v>
      </c>
      <c r="J540" s="8"/>
      <c r="K540" s="8">
        <f t="shared" ref="K540:K542" si="1157">SUM(I540:J540)</f>
        <v>57388</v>
      </c>
      <c r="L540" s="8"/>
      <c r="M540" s="8">
        <f t="shared" ref="M540:M542" si="1158">SUM(K540:L540)</f>
        <v>57388</v>
      </c>
      <c r="N540" s="8">
        <v>55090</v>
      </c>
      <c r="O540" s="8"/>
      <c r="P540" s="8">
        <f t="shared" ref="P540:P542" si="1159">SUM(N540:O540)</f>
        <v>55090</v>
      </c>
      <c r="Q540" s="8"/>
      <c r="R540" s="8">
        <f t="shared" ref="R540:R542" si="1160">SUM(P540:Q540)</f>
        <v>55090</v>
      </c>
      <c r="S540" s="67"/>
    </row>
    <row r="541" spans="1:19" ht="31.5" hidden="1" outlineLevel="7" x14ac:dyDescent="0.25">
      <c r="A541" s="11" t="s">
        <v>521</v>
      </c>
      <c r="B541" s="11" t="s">
        <v>11</v>
      </c>
      <c r="C541" s="59" t="s">
        <v>12</v>
      </c>
      <c r="D541" s="8">
        <f>6130.8+100</f>
        <v>6230.8</v>
      </c>
      <c r="E541" s="8"/>
      <c r="F541" s="8">
        <f t="shared" si="1155"/>
        <v>6230.8</v>
      </c>
      <c r="G541" s="8"/>
      <c r="H541" s="8">
        <f t="shared" si="1156"/>
        <v>6230.8</v>
      </c>
      <c r="I541" s="8">
        <f>6130.8+100</f>
        <v>6230.8</v>
      </c>
      <c r="J541" s="8"/>
      <c r="K541" s="8">
        <f t="shared" si="1157"/>
        <v>6230.8</v>
      </c>
      <c r="L541" s="8"/>
      <c r="M541" s="8">
        <f t="shared" si="1158"/>
        <v>6230.8</v>
      </c>
      <c r="N541" s="8">
        <f>5825+100</f>
        <v>5925</v>
      </c>
      <c r="O541" s="8"/>
      <c r="P541" s="8">
        <f t="shared" si="1159"/>
        <v>5925</v>
      </c>
      <c r="Q541" s="8"/>
      <c r="R541" s="8">
        <f t="shared" si="1160"/>
        <v>5925</v>
      </c>
      <c r="S541" s="67"/>
    </row>
    <row r="542" spans="1:19" ht="15.75" hidden="1" outlineLevel="7" x14ac:dyDescent="0.25">
      <c r="A542" s="11" t="s">
        <v>521</v>
      </c>
      <c r="B542" s="11" t="s">
        <v>27</v>
      </c>
      <c r="C542" s="59" t="s">
        <v>28</v>
      </c>
      <c r="D542" s="8">
        <v>108.6</v>
      </c>
      <c r="E542" s="8"/>
      <c r="F542" s="8">
        <f t="shared" si="1155"/>
        <v>108.6</v>
      </c>
      <c r="G542" s="8"/>
      <c r="H542" s="8">
        <f t="shared" si="1156"/>
        <v>108.6</v>
      </c>
      <c r="I542" s="8">
        <v>108.6</v>
      </c>
      <c r="J542" s="8"/>
      <c r="K542" s="8">
        <f t="shared" si="1157"/>
        <v>108.6</v>
      </c>
      <c r="L542" s="8"/>
      <c r="M542" s="8">
        <f t="shared" si="1158"/>
        <v>108.6</v>
      </c>
      <c r="N542" s="8">
        <v>108.6</v>
      </c>
      <c r="O542" s="8"/>
      <c r="P542" s="8">
        <f t="shared" si="1159"/>
        <v>108.6</v>
      </c>
      <c r="Q542" s="8"/>
      <c r="R542" s="8">
        <f t="shared" si="1160"/>
        <v>108.6</v>
      </c>
      <c r="S542" s="67"/>
    </row>
    <row r="543" spans="1:19" ht="15.75" hidden="1" outlineLevel="5" x14ac:dyDescent="0.25">
      <c r="A543" s="5" t="s">
        <v>295</v>
      </c>
      <c r="B543" s="5"/>
      <c r="C543" s="60" t="s">
        <v>296</v>
      </c>
      <c r="D543" s="4">
        <f t="shared" ref="D543:R543" si="1161">D544</f>
        <v>11926.4</v>
      </c>
      <c r="E543" s="4">
        <f t="shared" si="1161"/>
        <v>0</v>
      </c>
      <c r="F543" s="4">
        <f t="shared" si="1161"/>
        <v>11926.4</v>
      </c>
      <c r="G543" s="4">
        <f t="shared" si="1161"/>
        <v>0</v>
      </c>
      <c r="H543" s="4">
        <f t="shared" si="1161"/>
        <v>11926.4</v>
      </c>
      <c r="I543" s="4">
        <f t="shared" si="1161"/>
        <v>10690</v>
      </c>
      <c r="J543" s="4">
        <f t="shared" si="1161"/>
        <v>0</v>
      </c>
      <c r="K543" s="4">
        <f t="shared" si="1161"/>
        <v>10690</v>
      </c>
      <c r="L543" s="4">
        <f t="shared" si="1161"/>
        <v>0</v>
      </c>
      <c r="M543" s="4">
        <f t="shared" si="1161"/>
        <v>10690</v>
      </c>
      <c r="N543" s="4">
        <f t="shared" si="1161"/>
        <v>10690</v>
      </c>
      <c r="O543" s="4">
        <f t="shared" si="1161"/>
        <v>0</v>
      </c>
      <c r="P543" s="4">
        <f t="shared" si="1161"/>
        <v>10690</v>
      </c>
      <c r="Q543" s="4">
        <f t="shared" si="1161"/>
        <v>0</v>
      </c>
      <c r="R543" s="4">
        <f t="shared" si="1161"/>
        <v>10690</v>
      </c>
      <c r="S543" s="67"/>
    </row>
    <row r="544" spans="1:19" ht="31.5" hidden="1" outlineLevel="7" x14ac:dyDescent="0.25">
      <c r="A544" s="11" t="s">
        <v>295</v>
      </c>
      <c r="B544" s="11" t="s">
        <v>92</v>
      </c>
      <c r="C544" s="59" t="s">
        <v>93</v>
      </c>
      <c r="D544" s="8">
        <f>11876.4+50</f>
        <v>11926.4</v>
      </c>
      <c r="E544" s="8"/>
      <c r="F544" s="8">
        <f t="shared" ref="F544" si="1162">SUM(D544:E544)</f>
        <v>11926.4</v>
      </c>
      <c r="G544" s="8"/>
      <c r="H544" s="8">
        <f t="shared" ref="H544" si="1163">SUM(F544:G544)</f>
        <v>11926.4</v>
      </c>
      <c r="I544" s="8">
        <v>10690</v>
      </c>
      <c r="J544" s="8"/>
      <c r="K544" s="8">
        <f t="shared" ref="K544" si="1164">SUM(I544:J544)</f>
        <v>10690</v>
      </c>
      <c r="L544" s="8"/>
      <c r="M544" s="8">
        <f t="shared" ref="M544" si="1165">SUM(K544:L544)</f>
        <v>10690</v>
      </c>
      <c r="N544" s="8">
        <v>10690</v>
      </c>
      <c r="O544" s="8"/>
      <c r="P544" s="8">
        <f t="shared" ref="P544" si="1166">SUM(N544:O544)</f>
        <v>10690</v>
      </c>
      <c r="Q544" s="8"/>
      <c r="R544" s="8">
        <f t="shared" ref="R544" si="1167">SUM(P544:Q544)</f>
        <v>10690</v>
      </c>
      <c r="S544" s="67"/>
    </row>
    <row r="545" spans="1:19" ht="15.75" hidden="1" outlineLevel="5" x14ac:dyDescent="0.25">
      <c r="A545" s="5" t="s">
        <v>115</v>
      </c>
      <c r="B545" s="5"/>
      <c r="C545" s="60" t="s">
        <v>116</v>
      </c>
      <c r="D545" s="4">
        <f>D546</f>
        <v>53757.599999999999</v>
      </c>
      <c r="E545" s="4">
        <f t="shared" ref="E545:H545" si="1168">E546</f>
        <v>0</v>
      </c>
      <c r="F545" s="4">
        <f t="shared" si="1168"/>
        <v>53757.599999999999</v>
      </c>
      <c r="G545" s="4">
        <f t="shared" si="1168"/>
        <v>0</v>
      </c>
      <c r="H545" s="4">
        <f t="shared" si="1168"/>
        <v>53757.599999999999</v>
      </c>
      <c r="I545" s="4">
        <f>I546</f>
        <v>48337.599999999999</v>
      </c>
      <c r="J545" s="4">
        <f t="shared" ref="J545:M545" si="1169">J546</f>
        <v>0</v>
      </c>
      <c r="K545" s="4">
        <f t="shared" si="1169"/>
        <v>48337.599999999999</v>
      </c>
      <c r="L545" s="4">
        <f t="shared" si="1169"/>
        <v>0</v>
      </c>
      <c r="M545" s="4">
        <f t="shared" si="1169"/>
        <v>48337.599999999999</v>
      </c>
      <c r="N545" s="4">
        <f>N546</f>
        <v>50851.199999999997</v>
      </c>
      <c r="O545" s="4">
        <f t="shared" ref="O545:R545" si="1170">O546</f>
        <v>0</v>
      </c>
      <c r="P545" s="4">
        <f t="shared" si="1170"/>
        <v>50851.199999999997</v>
      </c>
      <c r="Q545" s="4">
        <f t="shared" si="1170"/>
        <v>0</v>
      </c>
      <c r="R545" s="4">
        <f t="shared" si="1170"/>
        <v>50851.199999999997</v>
      </c>
      <c r="S545" s="67"/>
    </row>
    <row r="546" spans="1:19" ht="31.5" hidden="1" outlineLevel="7" x14ac:dyDescent="0.25">
      <c r="A546" s="11" t="s">
        <v>115</v>
      </c>
      <c r="B546" s="11" t="s">
        <v>92</v>
      </c>
      <c r="C546" s="59" t="s">
        <v>93</v>
      </c>
      <c r="D546" s="8">
        <f>53727.6+30</f>
        <v>53757.599999999999</v>
      </c>
      <c r="E546" s="8"/>
      <c r="F546" s="8">
        <f t="shared" ref="F546" si="1171">SUM(D546:E546)</f>
        <v>53757.599999999999</v>
      </c>
      <c r="G546" s="8"/>
      <c r="H546" s="8">
        <f t="shared" ref="H546" si="1172">SUM(F546:G546)</f>
        <v>53757.599999999999</v>
      </c>
      <c r="I546" s="8">
        <v>48337.599999999999</v>
      </c>
      <c r="J546" s="8"/>
      <c r="K546" s="8">
        <f t="shared" ref="K546" si="1173">SUM(I546:J546)</f>
        <v>48337.599999999999</v>
      </c>
      <c r="L546" s="8"/>
      <c r="M546" s="8">
        <f t="shared" ref="M546" si="1174">SUM(K546:L546)</f>
        <v>48337.599999999999</v>
      </c>
      <c r="N546" s="8">
        <v>50851.199999999997</v>
      </c>
      <c r="O546" s="8"/>
      <c r="P546" s="8">
        <f t="shared" ref="P546" si="1175">SUM(N546:O546)</f>
        <v>50851.199999999997</v>
      </c>
      <c r="Q546" s="8"/>
      <c r="R546" s="8">
        <f t="shared" ref="R546" si="1176">SUM(P546:Q546)</f>
        <v>50851.199999999997</v>
      </c>
      <c r="S546" s="67"/>
    </row>
    <row r="547" spans="1:19" ht="15.75" hidden="1" outlineLevel="5" x14ac:dyDescent="0.25">
      <c r="A547" s="5" t="s">
        <v>118</v>
      </c>
      <c r="B547" s="5"/>
      <c r="C547" s="60" t="s">
        <v>119</v>
      </c>
      <c r="D547" s="4">
        <f>D548</f>
        <v>180</v>
      </c>
      <c r="E547" s="4">
        <f t="shared" ref="E547:H547" si="1177">E548</f>
        <v>0</v>
      </c>
      <c r="F547" s="4">
        <f t="shared" si="1177"/>
        <v>180</v>
      </c>
      <c r="G547" s="4">
        <f t="shared" si="1177"/>
        <v>0</v>
      </c>
      <c r="H547" s="4">
        <f t="shared" si="1177"/>
        <v>180</v>
      </c>
      <c r="I547" s="4">
        <f>I548</f>
        <v>180</v>
      </c>
      <c r="J547" s="4">
        <f t="shared" ref="J547:M547" si="1178">J548</f>
        <v>0</v>
      </c>
      <c r="K547" s="4">
        <f t="shared" si="1178"/>
        <v>180</v>
      </c>
      <c r="L547" s="4">
        <f t="shared" si="1178"/>
        <v>0</v>
      </c>
      <c r="M547" s="4">
        <f t="shared" si="1178"/>
        <v>180</v>
      </c>
      <c r="N547" s="4">
        <f>N548</f>
        <v>180</v>
      </c>
      <c r="O547" s="4">
        <f t="shared" ref="O547:R547" si="1179">O548</f>
        <v>0</v>
      </c>
      <c r="P547" s="4">
        <f t="shared" si="1179"/>
        <v>180</v>
      </c>
      <c r="Q547" s="4">
        <f t="shared" si="1179"/>
        <v>0</v>
      </c>
      <c r="R547" s="4">
        <f t="shared" si="1179"/>
        <v>180</v>
      </c>
      <c r="S547" s="67"/>
    </row>
    <row r="548" spans="1:19" ht="31.5" hidden="1" outlineLevel="7" x14ac:dyDescent="0.25">
      <c r="A548" s="11" t="s">
        <v>118</v>
      </c>
      <c r="B548" s="11" t="s">
        <v>11</v>
      </c>
      <c r="C548" s="59" t="s">
        <v>12</v>
      </c>
      <c r="D548" s="8">
        <v>180</v>
      </c>
      <c r="E548" s="8"/>
      <c r="F548" s="8">
        <f t="shared" ref="F548" si="1180">SUM(D548:E548)</f>
        <v>180</v>
      </c>
      <c r="G548" s="8"/>
      <c r="H548" s="8">
        <f t="shared" ref="H548" si="1181">SUM(F548:G548)</f>
        <v>180</v>
      </c>
      <c r="I548" s="8">
        <v>180</v>
      </c>
      <c r="J548" s="8"/>
      <c r="K548" s="8">
        <f t="shared" ref="K548" si="1182">SUM(I548:J548)</f>
        <v>180</v>
      </c>
      <c r="L548" s="8"/>
      <c r="M548" s="8">
        <f t="shared" ref="M548" si="1183">SUM(K548:L548)</f>
        <v>180</v>
      </c>
      <c r="N548" s="8">
        <v>180</v>
      </c>
      <c r="O548" s="8"/>
      <c r="P548" s="8">
        <f t="shared" ref="P548" si="1184">SUM(N548:O548)</f>
        <v>180</v>
      </c>
      <c r="Q548" s="8"/>
      <c r="R548" s="8">
        <f t="shared" ref="R548" si="1185">SUM(P548:Q548)</f>
        <v>180</v>
      </c>
      <c r="S548" s="67"/>
    </row>
    <row r="549" spans="1:19" ht="31.5" hidden="1" outlineLevel="5" x14ac:dyDescent="0.25">
      <c r="A549" s="5" t="s">
        <v>117</v>
      </c>
      <c r="B549" s="5"/>
      <c r="C549" s="60" t="s">
        <v>14</v>
      </c>
      <c r="D549" s="4">
        <f>D550</f>
        <v>300</v>
      </c>
      <c r="E549" s="4">
        <f t="shared" ref="E549:H549" si="1186">E550</f>
        <v>0</v>
      </c>
      <c r="F549" s="4">
        <f t="shared" si="1186"/>
        <v>300</v>
      </c>
      <c r="G549" s="4">
        <f t="shared" si="1186"/>
        <v>0</v>
      </c>
      <c r="H549" s="4">
        <f t="shared" si="1186"/>
        <v>300</v>
      </c>
      <c r="I549" s="4">
        <f>I550</f>
        <v>300</v>
      </c>
      <c r="J549" s="4">
        <f t="shared" ref="J549:M549" si="1187">J550</f>
        <v>0</v>
      </c>
      <c r="K549" s="4">
        <f t="shared" si="1187"/>
        <v>300</v>
      </c>
      <c r="L549" s="4">
        <f t="shared" si="1187"/>
        <v>0</v>
      </c>
      <c r="M549" s="4">
        <f t="shared" si="1187"/>
        <v>300</v>
      </c>
      <c r="N549" s="4">
        <f>N550</f>
        <v>300</v>
      </c>
      <c r="O549" s="4">
        <f t="shared" ref="O549:R549" si="1188">O550</f>
        <v>0</v>
      </c>
      <c r="P549" s="4">
        <f t="shared" si="1188"/>
        <v>300</v>
      </c>
      <c r="Q549" s="4">
        <f t="shared" si="1188"/>
        <v>0</v>
      </c>
      <c r="R549" s="4">
        <f t="shared" si="1188"/>
        <v>300</v>
      </c>
      <c r="S549" s="67"/>
    </row>
    <row r="550" spans="1:19" ht="15.75" hidden="1" outlineLevel="7" x14ac:dyDescent="0.25">
      <c r="A550" s="11" t="s">
        <v>117</v>
      </c>
      <c r="B550" s="11" t="s">
        <v>27</v>
      </c>
      <c r="C550" s="59" t="s">
        <v>28</v>
      </c>
      <c r="D550" s="8">
        <v>300</v>
      </c>
      <c r="E550" s="8"/>
      <c r="F550" s="8">
        <f t="shared" ref="F550" si="1189">SUM(D550:E550)</f>
        <v>300</v>
      </c>
      <c r="G550" s="8"/>
      <c r="H550" s="8">
        <f t="shared" ref="H550" si="1190">SUM(F550:G550)</f>
        <v>300</v>
      </c>
      <c r="I550" s="8">
        <v>300</v>
      </c>
      <c r="J550" s="8"/>
      <c r="K550" s="8">
        <f t="shared" ref="K550" si="1191">SUM(I550:J550)</f>
        <v>300</v>
      </c>
      <c r="L550" s="8"/>
      <c r="M550" s="8">
        <f t="shared" ref="M550" si="1192">SUM(K550:L550)</f>
        <v>300</v>
      </c>
      <c r="N550" s="8">
        <v>300</v>
      </c>
      <c r="O550" s="8"/>
      <c r="P550" s="8">
        <f t="shared" ref="P550" si="1193">SUM(N550:O550)</f>
        <v>300</v>
      </c>
      <c r="Q550" s="8"/>
      <c r="R550" s="8">
        <f t="shared" ref="R550" si="1194">SUM(P550:Q550)</f>
        <v>300</v>
      </c>
      <c r="S550" s="67"/>
    </row>
    <row r="551" spans="1:19" ht="20.25" outlineLevel="7" x14ac:dyDescent="0.3">
      <c r="A551" s="19"/>
      <c r="B551" s="19"/>
      <c r="C551" s="62" t="s">
        <v>621</v>
      </c>
      <c r="D551" s="4">
        <f t="shared" ref="D551:R551" si="1195">D490+D446+D420+D369+D254+D218+D159+D99+D11</f>
        <v>3220641.3794499999</v>
      </c>
      <c r="E551" s="4">
        <f t="shared" si="1195"/>
        <v>-3564.3164600000036</v>
      </c>
      <c r="F551" s="4">
        <f t="shared" si="1195"/>
        <v>3217077.06299</v>
      </c>
      <c r="G551" s="4">
        <f t="shared" si="1195"/>
        <v>272364.96714999998</v>
      </c>
      <c r="H551" s="4">
        <f t="shared" si="1195"/>
        <v>3489442.0301400004</v>
      </c>
      <c r="I551" s="4">
        <f t="shared" si="1195"/>
        <v>2996937.4820500007</v>
      </c>
      <c r="J551" s="4">
        <f t="shared" si="1195"/>
        <v>6328.3999999999987</v>
      </c>
      <c r="K551" s="4">
        <f t="shared" si="1195"/>
        <v>3000654.3795500007</v>
      </c>
      <c r="L551" s="4">
        <f t="shared" si="1195"/>
        <v>4799.3031600000004</v>
      </c>
      <c r="M551" s="4">
        <f t="shared" si="1195"/>
        <v>3005453.6827100003</v>
      </c>
      <c r="N551" s="4">
        <f t="shared" si="1195"/>
        <v>2764485.3200000003</v>
      </c>
      <c r="O551" s="4">
        <f t="shared" si="1195"/>
        <v>5254.4000000000005</v>
      </c>
      <c r="P551" s="4">
        <f t="shared" si="1195"/>
        <v>2769739.7199999997</v>
      </c>
      <c r="Q551" s="4">
        <f t="shared" si="1195"/>
        <v>39486.625</v>
      </c>
      <c r="R551" s="4">
        <f t="shared" si="1195"/>
        <v>2809226.3449999997</v>
      </c>
      <c r="S551" s="67"/>
    </row>
    <row r="552" spans="1:19" ht="15.75" outlineLevel="7" x14ac:dyDescent="0.25">
      <c r="A552" s="11"/>
      <c r="B552" s="11"/>
      <c r="C552" s="59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67"/>
    </row>
    <row r="553" spans="1:19" ht="15.75" hidden="1" outlineLevel="2" x14ac:dyDescent="0.25">
      <c r="A553" s="5" t="s">
        <v>4</v>
      </c>
      <c r="B553" s="5"/>
      <c r="C553" s="60" t="s">
        <v>5</v>
      </c>
      <c r="D553" s="4">
        <f>D554+D556+D558+D562+D564+D566</f>
        <v>21350.199999999997</v>
      </c>
      <c r="E553" s="4">
        <f t="shared" ref="E553:R553" si="1196">E554+E556+E558+E562+E564+E566</f>
        <v>0</v>
      </c>
      <c r="F553" s="4">
        <f t="shared" si="1196"/>
        <v>21350.199999999997</v>
      </c>
      <c r="G553" s="4">
        <f t="shared" si="1196"/>
        <v>0</v>
      </c>
      <c r="H553" s="4">
        <f t="shared" si="1196"/>
        <v>21350.199999999997</v>
      </c>
      <c r="I553" s="4">
        <f t="shared" si="1196"/>
        <v>20597.899999999998</v>
      </c>
      <c r="J553" s="4">
        <f t="shared" si="1196"/>
        <v>0</v>
      </c>
      <c r="K553" s="4">
        <f t="shared" si="1196"/>
        <v>20597.899999999998</v>
      </c>
      <c r="L553" s="4">
        <f t="shared" si="1196"/>
        <v>0</v>
      </c>
      <c r="M553" s="4">
        <f t="shared" si="1196"/>
        <v>20597.899999999998</v>
      </c>
      <c r="N553" s="4">
        <f t="shared" si="1196"/>
        <v>20597.899999999998</v>
      </c>
      <c r="O553" s="4">
        <f t="shared" si="1196"/>
        <v>0</v>
      </c>
      <c r="P553" s="4">
        <f t="shared" si="1196"/>
        <v>20597.899999999998</v>
      </c>
      <c r="Q553" s="4">
        <f t="shared" si="1196"/>
        <v>0</v>
      </c>
      <c r="R553" s="4">
        <f t="shared" si="1196"/>
        <v>20597.899999999998</v>
      </c>
      <c r="S553" s="67"/>
    </row>
    <row r="554" spans="1:19" ht="31.5" hidden="1" outlineLevel="3" x14ac:dyDescent="0.25">
      <c r="A554" s="5" t="s">
        <v>39</v>
      </c>
      <c r="B554" s="5"/>
      <c r="C554" s="60" t="s">
        <v>560</v>
      </c>
      <c r="D554" s="4">
        <f>D555</f>
        <v>3453.9</v>
      </c>
      <c r="E554" s="4">
        <f t="shared" ref="E554:H554" si="1197">E555</f>
        <v>0</v>
      </c>
      <c r="F554" s="4">
        <f t="shared" si="1197"/>
        <v>3453.9</v>
      </c>
      <c r="G554" s="4">
        <f t="shared" si="1197"/>
        <v>0</v>
      </c>
      <c r="H554" s="4">
        <f t="shared" si="1197"/>
        <v>3453.9</v>
      </c>
      <c r="I554" s="4">
        <f>I555</f>
        <v>3280.2</v>
      </c>
      <c r="J554" s="4">
        <f t="shared" ref="J554:M554" si="1198">J555</f>
        <v>0</v>
      </c>
      <c r="K554" s="4">
        <f t="shared" si="1198"/>
        <v>3280.2</v>
      </c>
      <c r="L554" s="4">
        <f t="shared" si="1198"/>
        <v>0</v>
      </c>
      <c r="M554" s="4">
        <f t="shared" si="1198"/>
        <v>3280.2</v>
      </c>
      <c r="N554" s="4">
        <f>N555</f>
        <v>3280.2</v>
      </c>
      <c r="O554" s="4">
        <f t="shared" ref="O554:R554" si="1199">O555</f>
        <v>0</v>
      </c>
      <c r="P554" s="4">
        <f t="shared" si="1199"/>
        <v>3280.2</v>
      </c>
      <c r="Q554" s="4">
        <f t="shared" si="1199"/>
        <v>0</v>
      </c>
      <c r="R554" s="4">
        <f t="shared" si="1199"/>
        <v>3280.2</v>
      </c>
      <c r="S554" s="67"/>
    </row>
    <row r="555" spans="1:19" ht="63" hidden="1" outlineLevel="7" x14ac:dyDescent="0.25">
      <c r="A555" s="11" t="s">
        <v>39</v>
      </c>
      <c r="B555" s="11" t="s">
        <v>8</v>
      </c>
      <c r="C555" s="59" t="s">
        <v>9</v>
      </c>
      <c r="D555" s="8">
        <v>3453.9</v>
      </c>
      <c r="E555" s="8"/>
      <c r="F555" s="8">
        <f t="shared" ref="F555" si="1200">SUM(D555:E555)</f>
        <v>3453.9</v>
      </c>
      <c r="G555" s="8"/>
      <c r="H555" s="8">
        <f t="shared" ref="H555" si="1201">SUM(F555:G555)</f>
        <v>3453.9</v>
      </c>
      <c r="I555" s="8">
        <v>3280.2</v>
      </c>
      <c r="J555" s="8"/>
      <c r="K555" s="8">
        <f t="shared" ref="K555" si="1202">SUM(I555:J555)</f>
        <v>3280.2</v>
      </c>
      <c r="L555" s="8"/>
      <c r="M555" s="8">
        <f t="shared" ref="M555" si="1203">SUM(K555:L555)</f>
        <v>3280.2</v>
      </c>
      <c r="N555" s="8">
        <v>3280.2</v>
      </c>
      <c r="O555" s="8"/>
      <c r="P555" s="8">
        <f t="shared" ref="P555" si="1204">SUM(N555:O555)</f>
        <v>3280.2</v>
      </c>
      <c r="Q555" s="8"/>
      <c r="R555" s="8">
        <f t="shared" ref="R555" si="1205">SUM(P555:Q555)</f>
        <v>3280.2</v>
      </c>
      <c r="S555" s="67"/>
    </row>
    <row r="556" spans="1:19" ht="31.5" hidden="1" outlineLevel="3" x14ac:dyDescent="0.25">
      <c r="A556" s="5" t="s">
        <v>6</v>
      </c>
      <c r="B556" s="5"/>
      <c r="C556" s="60" t="s">
        <v>7</v>
      </c>
      <c r="D556" s="4">
        <f t="shared" ref="D556:R556" si="1206">D557</f>
        <v>2205.1999999999998</v>
      </c>
      <c r="E556" s="4">
        <f t="shared" si="1206"/>
        <v>0</v>
      </c>
      <c r="F556" s="4">
        <f t="shared" si="1206"/>
        <v>2205.1999999999998</v>
      </c>
      <c r="G556" s="4">
        <f t="shared" si="1206"/>
        <v>0</v>
      </c>
      <c r="H556" s="4">
        <f t="shared" si="1206"/>
        <v>2205.1999999999998</v>
      </c>
      <c r="I556" s="4">
        <f t="shared" si="1206"/>
        <v>2094.3000000000002</v>
      </c>
      <c r="J556" s="4">
        <f t="shared" si="1206"/>
        <v>0</v>
      </c>
      <c r="K556" s="4">
        <f t="shared" si="1206"/>
        <v>2094.3000000000002</v>
      </c>
      <c r="L556" s="4">
        <f t="shared" si="1206"/>
        <v>0</v>
      </c>
      <c r="M556" s="4">
        <f t="shared" si="1206"/>
        <v>2094.3000000000002</v>
      </c>
      <c r="N556" s="4">
        <f t="shared" si="1206"/>
        <v>2094.3000000000002</v>
      </c>
      <c r="O556" s="4">
        <f t="shared" si="1206"/>
        <v>0</v>
      </c>
      <c r="P556" s="4">
        <f t="shared" si="1206"/>
        <v>2094.3000000000002</v>
      </c>
      <c r="Q556" s="4">
        <f t="shared" si="1206"/>
        <v>0</v>
      </c>
      <c r="R556" s="4">
        <f t="shared" si="1206"/>
        <v>2094.3000000000002</v>
      </c>
      <c r="S556" s="67"/>
    </row>
    <row r="557" spans="1:19" ht="63" hidden="1" outlineLevel="7" x14ac:dyDescent="0.25">
      <c r="A557" s="11" t="s">
        <v>6</v>
      </c>
      <c r="B557" s="11" t="s">
        <v>8</v>
      </c>
      <c r="C557" s="59" t="s">
        <v>9</v>
      </c>
      <c r="D557" s="8">
        <v>2205.1999999999998</v>
      </c>
      <c r="E557" s="8"/>
      <c r="F557" s="8">
        <f t="shared" ref="F557" si="1207">SUM(D557:E557)</f>
        <v>2205.1999999999998</v>
      </c>
      <c r="G557" s="8"/>
      <c r="H557" s="8">
        <f t="shared" ref="H557" si="1208">SUM(F557:G557)</f>
        <v>2205.1999999999998</v>
      </c>
      <c r="I557" s="8">
        <v>2094.3000000000002</v>
      </c>
      <c r="J557" s="8"/>
      <c r="K557" s="8">
        <f t="shared" ref="K557" si="1209">SUM(I557:J557)</f>
        <v>2094.3000000000002</v>
      </c>
      <c r="L557" s="8"/>
      <c r="M557" s="8">
        <f t="shared" ref="M557" si="1210">SUM(K557:L557)</f>
        <v>2094.3000000000002</v>
      </c>
      <c r="N557" s="8">
        <v>2094.3000000000002</v>
      </c>
      <c r="O557" s="8"/>
      <c r="P557" s="8">
        <f t="shared" ref="P557" si="1211">SUM(N557:O557)</f>
        <v>2094.3000000000002</v>
      </c>
      <c r="Q557" s="8"/>
      <c r="R557" s="8">
        <f t="shared" ref="R557" si="1212">SUM(P557:Q557)</f>
        <v>2094.3000000000002</v>
      </c>
      <c r="S557" s="67"/>
    </row>
    <row r="558" spans="1:19" ht="15.75" hidden="1" outlineLevel="3" x14ac:dyDescent="0.25">
      <c r="A558" s="5" t="s">
        <v>10</v>
      </c>
      <c r="B558" s="5"/>
      <c r="C558" s="60" t="s">
        <v>59</v>
      </c>
      <c r="D558" s="4">
        <f>D559+D560+D561</f>
        <v>10913.5</v>
      </c>
      <c r="E558" s="4">
        <f t="shared" ref="E558:R558" si="1213">E559+E560+E561</f>
        <v>0</v>
      </c>
      <c r="F558" s="4">
        <f t="shared" si="1213"/>
        <v>10913.5</v>
      </c>
      <c r="G558" s="4">
        <f t="shared" si="1213"/>
        <v>0</v>
      </c>
      <c r="H558" s="4">
        <f t="shared" si="1213"/>
        <v>10913.5</v>
      </c>
      <c r="I558" s="4">
        <f t="shared" si="1213"/>
        <v>10445.799999999999</v>
      </c>
      <c r="J558" s="4">
        <f t="shared" si="1213"/>
        <v>0</v>
      </c>
      <c r="K558" s="4">
        <f t="shared" si="1213"/>
        <v>10445.799999999999</v>
      </c>
      <c r="L558" s="4">
        <f t="shared" si="1213"/>
        <v>0</v>
      </c>
      <c r="M558" s="4">
        <f t="shared" si="1213"/>
        <v>10445.799999999999</v>
      </c>
      <c r="N558" s="4">
        <f t="shared" si="1213"/>
        <v>10445.799999999999</v>
      </c>
      <c r="O558" s="4">
        <f t="shared" si="1213"/>
        <v>0</v>
      </c>
      <c r="P558" s="4">
        <f t="shared" si="1213"/>
        <v>10445.799999999999</v>
      </c>
      <c r="Q558" s="4">
        <f t="shared" si="1213"/>
        <v>0</v>
      </c>
      <c r="R558" s="4">
        <f t="shared" si="1213"/>
        <v>10445.799999999999</v>
      </c>
      <c r="S558" s="67"/>
    </row>
    <row r="559" spans="1:19" ht="63" hidden="1" outlineLevel="7" x14ac:dyDescent="0.25">
      <c r="A559" s="11" t="s">
        <v>10</v>
      </c>
      <c r="B559" s="11" t="s">
        <v>8</v>
      </c>
      <c r="C559" s="59" t="s">
        <v>9</v>
      </c>
      <c r="D559" s="8">
        <v>9303</v>
      </c>
      <c r="E559" s="8"/>
      <c r="F559" s="8">
        <f t="shared" ref="F559:F561" si="1214">SUM(D559:E559)</f>
        <v>9303</v>
      </c>
      <c r="G559" s="8"/>
      <c r="H559" s="8">
        <f t="shared" ref="H559:H561" si="1215">SUM(F559:G559)</f>
        <v>9303</v>
      </c>
      <c r="I559" s="8">
        <v>8835.2999999999993</v>
      </c>
      <c r="J559" s="8"/>
      <c r="K559" s="8">
        <f t="shared" ref="K559:K561" si="1216">SUM(I559:J559)</f>
        <v>8835.2999999999993</v>
      </c>
      <c r="L559" s="8"/>
      <c r="M559" s="8">
        <f t="shared" ref="M559:M561" si="1217">SUM(K559:L559)</f>
        <v>8835.2999999999993</v>
      </c>
      <c r="N559" s="8">
        <v>8835.2999999999993</v>
      </c>
      <c r="O559" s="8"/>
      <c r="P559" s="8">
        <f t="shared" ref="P559:P561" si="1218">SUM(N559:O559)</f>
        <v>8835.2999999999993</v>
      </c>
      <c r="Q559" s="8"/>
      <c r="R559" s="8">
        <f t="shared" ref="R559:R561" si="1219">SUM(P559:Q559)</f>
        <v>8835.2999999999993</v>
      </c>
      <c r="S559" s="67"/>
    </row>
    <row r="560" spans="1:19" ht="31.5" hidden="1" outlineLevel="7" x14ac:dyDescent="0.25">
      <c r="A560" s="11" t="s">
        <v>10</v>
      </c>
      <c r="B560" s="11" t="s">
        <v>11</v>
      </c>
      <c r="C560" s="59" t="s">
        <v>12</v>
      </c>
      <c r="D560" s="8">
        <v>1607.7</v>
      </c>
      <c r="E560" s="8"/>
      <c r="F560" s="8">
        <f t="shared" si="1214"/>
        <v>1607.7</v>
      </c>
      <c r="G560" s="8"/>
      <c r="H560" s="8">
        <f t="shared" si="1215"/>
        <v>1607.7</v>
      </c>
      <c r="I560" s="8">
        <v>1607.7</v>
      </c>
      <c r="J560" s="8"/>
      <c r="K560" s="8">
        <f t="shared" si="1216"/>
        <v>1607.7</v>
      </c>
      <c r="L560" s="8"/>
      <c r="M560" s="8">
        <f t="shared" si="1217"/>
        <v>1607.7</v>
      </c>
      <c r="N560" s="8">
        <v>1607.7</v>
      </c>
      <c r="O560" s="8"/>
      <c r="P560" s="8">
        <f t="shared" si="1218"/>
        <v>1607.7</v>
      </c>
      <c r="Q560" s="8"/>
      <c r="R560" s="8">
        <f t="shared" si="1219"/>
        <v>1607.7</v>
      </c>
      <c r="S560" s="67"/>
    </row>
    <row r="561" spans="1:19" ht="15.75" hidden="1" outlineLevel="7" x14ac:dyDescent="0.25">
      <c r="A561" s="11" t="s">
        <v>10</v>
      </c>
      <c r="B561" s="11" t="s">
        <v>27</v>
      </c>
      <c r="C561" s="59" t="s">
        <v>28</v>
      </c>
      <c r="D561" s="8">
        <v>2.8</v>
      </c>
      <c r="E561" s="8"/>
      <c r="F561" s="8">
        <f t="shared" si="1214"/>
        <v>2.8</v>
      </c>
      <c r="G561" s="8"/>
      <c r="H561" s="8">
        <f t="shared" si="1215"/>
        <v>2.8</v>
      </c>
      <c r="I561" s="8">
        <v>2.8</v>
      </c>
      <c r="J561" s="8"/>
      <c r="K561" s="8">
        <f t="shared" si="1216"/>
        <v>2.8</v>
      </c>
      <c r="L561" s="8"/>
      <c r="M561" s="8">
        <f t="shared" si="1217"/>
        <v>2.8</v>
      </c>
      <c r="N561" s="8">
        <v>2.8</v>
      </c>
      <c r="O561" s="8"/>
      <c r="P561" s="8">
        <f t="shared" si="1218"/>
        <v>2.8</v>
      </c>
      <c r="Q561" s="8"/>
      <c r="R561" s="8">
        <f t="shared" si="1219"/>
        <v>2.8</v>
      </c>
      <c r="S561" s="67"/>
    </row>
    <row r="562" spans="1:19" ht="15.75" hidden="1" outlineLevel="3" x14ac:dyDescent="0.25">
      <c r="A562" s="5" t="s">
        <v>29</v>
      </c>
      <c r="B562" s="5"/>
      <c r="C562" s="60" t="s">
        <v>30</v>
      </c>
      <c r="D562" s="4">
        <f>D563</f>
        <v>1978.6</v>
      </c>
      <c r="E562" s="4">
        <f t="shared" ref="E562:H562" si="1220">E563</f>
        <v>0</v>
      </c>
      <c r="F562" s="4">
        <f t="shared" si="1220"/>
        <v>1978.6</v>
      </c>
      <c r="G562" s="4">
        <f t="shared" si="1220"/>
        <v>0</v>
      </c>
      <c r="H562" s="4">
        <f t="shared" si="1220"/>
        <v>1978.6</v>
      </c>
      <c r="I562" s="4">
        <f>I563</f>
        <v>1978.6</v>
      </c>
      <c r="J562" s="4">
        <f t="shared" ref="J562:M562" si="1221">J563</f>
        <v>0</v>
      </c>
      <c r="K562" s="4">
        <f t="shared" si="1221"/>
        <v>1978.6</v>
      </c>
      <c r="L562" s="4">
        <f t="shared" si="1221"/>
        <v>0</v>
      </c>
      <c r="M562" s="4">
        <f t="shared" si="1221"/>
        <v>1978.6</v>
      </c>
      <c r="N562" s="4">
        <f>N563</f>
        <v>1978.6</v>
      </c>
      <c r="O562" s="4">
        <f t="shared" ref="O562:R562" si="1222">O563</f>
        <v>0</v>
      </c>
      <c r="P562" s="4">
        <f t="shared" si="1222"/>
        <v>1978.6</v>
      </c>
      <c r="Q562" s="4">
        <f t="shared" si="1222"/>
        <v>0</v>
      </c>
      <c r="R562" s="4">
        <f t="shared" si="1222"/>
        <v>1978.6</v>
      </c>
      <c r="S562" s="67"/>
    </row>
    <row r="563" spans="1:19" ht="63" hidden="1" outlineLevel="7" x14ac:dyDescent="0.25">
      <c r="A563" s="11" t="s">
        <v>29</v>
      </c>
      <c r="B563" s="11" t="s">
        <v>8</v>
      </c>
      <c r="C563" s="59" t="s">
        <v>9</v>
      </c>
      <c r="D563" s="8">
        <v>1978.6</v>
      </c>
      <c r="E563" s="8"/>
      <c r="F563" s="8">
        <f t="shared" ref="F563" si="1223">SUM(D563:E563)</f>
        <v>1978.6</v>
      </c>
      <c r="G563" s="8"/>
      <c r="H563" s="8">
        <f t="shared" ref="H563" si="1224">SUM(F563:G563)</f>
        <v>1978.6</v>
      </c>
      <c r="I563" s="8">
        <v>1978.6</v>
      </c>
      <c r="J563" s="8"/>
      <c r="K563" s="8">
        <f t="shared" ref="K563" si="1225">SUM(I563:J563)</f>
        <v>1978.6</v>
      </c>
      <c r="L563" s="8"/>
      <c r="M563" s="8">
        <f t="shared" ref="M563" si="1226">SUM(K563:L563)</f>
        <v>1978.6</v>
      </c>
      <c r="N563" s="8">
        <v>1978.6</v>
      </c>
      <c r="O563" s="8"/>
      <c r="P563" s="8">
        <f t="shared" ref="P563" si="1227">SUM(N563:O563)</f>
        <v>1978.6</v>
      </c>
      <c r="Q563" s="8"/>
      <c r="R563" s="8">
        <f t="shared" ref="R563" si="1228">SUM(P563:Q563)</f>
        <v>1978.6</v>
      </c>
      <c r="S563" s="67"/>
    </row>
    <row r="564" spans="1:19" ht="31.5" hidden="1" outlineLevel="3" x14ac:dyDescent="0.25">
      <c r="A564" s="5" t="s">
        <v>13</v>
      </c>
      <c r="B564" s="5"/>
      <c r="C564" s="60" t="s">
        <v>14</v>
      </c>
      <c r="D564" s="4">
        <f>D565</f>
        <v>120.6</v>
      </c>
      <c r="E564" s="4">
        <f t="shared" ref="E564:H564" si="1229">E565</f>
        <v>0</v>
      </c>
      <c r="F564" s="4">
        <f t="shared" si="1229"/>
        <v>120.6</v>
      </c>
      <c r="G564" s="4">
        <f t="shared" si="1229"/>
        <v>0</v>
      </c>
      <c r="H564" s="4">
        <f t="shared" si="1229"/>
        <v>120.6</v>
      </c>
      <c r="I564" s="4">
        <f>I565</f>
        <v>120.6</v>
      </c>
      <c r="J564" s="4">
        <f t="shared" ref="J564:M564" si="1230">J565</f>
        <v>0</v>
      </c>
      <c r="K564" s="4">
        <f t="shared" si="1230"/>
        <v>120.6</v>
      </c>
      <c r="L564" s="4">
        <f t="shared" si="1230"/>
        <v>0</v>
      </c>
      <c r="M564" s="4">
        <f t="shared" si="1230"/>
        <v>120.6</v>
      </c>
      <c r="N564" s="4">
        <f>N565</f>
        <v>120.6</v>
      </c>
      <c r="O564" s="4">
        <f t="shared" ref="O564:R564" si="1231">O565</f>
        <v>0</v>
      </c>
      <c r="P564" s="4">
        <f t="shared" si="1231"/>
        <v>120.6</v>
      </c>
      <c r="Q564" s="4">
        <f t="shared" si="1231"/>
        <v>0</v>
      </c>
      <c r="R564" s="4">
        <f t="shared" si="1231"/>
        <v>120.6</v>
      </c>
      <c r="S564" s="67"/>
    </row>
    <row r="565" spans="1:19" ht="31.5" hidden="1" outlineLevel="7" x14ac:dyDescent="0.25">
      <c r="A565" s="11" t="s">
        <v>13</v>
      </c>
      <c r="B565" s="11" t="s">
        <v>11</v>
      </c>
      <c r="C565" s="59" t="s">
        <v>12</v>
      </c>
      <c r="D565" s="8">
        <f>105.6+15</f>
        <v>120.6</v>
      </c>
      <c r="E565" s="8"/>
      <c r="F565" s="8">
        <f t="shared" ref="F565" si="1232">SUM(D565:E565)</f>
        <v>120.6</v>
      </c>
      <c r="G565" s="8"/>
      <c r="H565" s="8">
        <f t="shared" ref="H565" si="1233">SUM(F565:G565)</f>
        <v>120.6</v>
      </c>
      <c r="I565" s="8">
        <v>120.6</v>
      </c>
      <c r="J565" s="8"/>
      <c r="K565" s="8">
        <f t="shared" ref="K565" si="1234">SUM(I565:J565)</f>
        <v>120.6</v>
      </c>
      <c r="L565" s="8"/>
      <c r="M565" s="8">
        <f t="shared" ref="M565" si="1235">SUM(K565:L565)</f>
        <v>120.6</v>
      </c>
      <c r="N565" s="8">
        <v>120.6</v>
      </c>
      <c r="O565" s="8"/>
      <c r="P565" s="8">
        <f t="shared" ref="P565" si="1236">SUM(N565:O565)</f>
        <v>120.6</v>
      </c>
      <c r="Q565" s="8"/>
      <c r="R565" s="8">
        <f t="shared" ref="R565" si="1237">SUM(P565:Q565)</f>
        <v>120.6</v>
      </c>
      <c r="S565" s="67"/>
    </row>
    <row r="566" spans="1:19" ht="15.75" hidden="1" outlineLevel="3" x14ac:dyDescent="0.25">
      <c r="A566" s="5" t="s">
        <v>31</v>
      </c>
      <c r="B566" s="5"/>
      <c r="C566" s="60" t="s">
        <v>32</v>
      </c>
      <c r="D566" s="4">
        <f>D567</f>
        <v>2678.4</v>
      </c>
      <c r="E566" s="4">
        <f t="shared" ref="E566:H566" si="1238">E567</f>
        <v>0</v>
      </c>
      <c r="F566" s="4">
        <f t="shared" si="1238"/>
        <v>2678.4</v>
      </c>
      <c r="G566" s="4">
        <f t="shared" si="1238"/>
        <v>0</v>
      </c>
      <c r="H566" s="4">
        <f t="shared" si="1238"/>
        <v>2678.4</v>
      </c>
      <c r="I566" s="4">
        <f>I567</f>
        <v>2678.4</v>
      </c>
      <c r="J566" s="4">
        <f t="shared" ref="J566:M566" si="1239">J567</f>
        <v>0</v>
      </c>
      <c r="K566" s="4">
        <f t="shared" si="1239"/>
        <v>2678.4</v>
      </c>
      <c r="L566" s="4">
        <f t="shared" si="1239"/>
        <v>0</v>
      </c>
      <c r="M566" s="4">
        <f t="shared" si="1239"/>
        <v>2678.4</v>
      </c>
      <c r="N566" s="4">
        <f>N567</f>
        <v>2678.4</v>
      </c>
      <c r="O566" s="4">
        <f t="shared" ref="O566:R566" si="1240">O567</f>
        <v>0</v>
      </c>
      <c r="P566" s="4">
        <f t="shared" si="1240"/>
        <v>2678.4</v>
      </c>
      <c r="Q566" s="4">
        <f t="shared" si="1240"/>
        <v>0</v>
      </c>
      <c r="R566" s="4">
        <f t="shared" si="1240"/>
        <v>2678.4</v>
      </c>
      <c r="S566" s="67"/>
    </row>
    <row r="567" spans="1:19" ht="15.75" hidden="1" outlineLevel="7" x14ac:dyDescent="0.25">
      <c r="A567" s="11" t="s">
        <v>31</v>
      </c>
      <c r="B567" s="11" t="s">
        <v>33</v>
      </c>
      <c r="C567" s="59" t="s">
        <v>34</v>
      </c>
      <c r="D567" s="8">
        <v>2678.4</v>
      </c>
      <c r="E567" s="8"/>
      <c r="F567" s="8">
        <f t="shared" ref="F567" si="1241">SUM(D567:E567)</f>
        <v>2678.4</v>
      </c>
      <c r="G567" s="8"/>
      <c r="H567" s="8">
        <f t="shared" ref="H567" si="1242">SUM(F567:G567)</f>
        <v>2678.4</v>
      </c>
      <c r="I567" s="8">
        <v>2678.4</v>
      </c>
      <c r="J567" s="8"/>
      <c r="K567" s="8">
        <f t="shared" ref="K567" si="1243">SUM(I567:J567)</f>
        <v>2678.4</v>
      </c>
      <c r="L567" s="8"/>
      <c r="M567" s="8">
        <f t="shared" ref="M567" si="1244">SUM(K567:L567)</f>
        <v>2678.4</v>
      </c>
      <c r="N567" s="8">
        <v>2678.4</v>
      </c>
      <c r="O567" s="8"/>
      <c r="P567" s="8">
        <f t="shared" ref="P567" si="1245">SUM(N567:O567)</f>
        <v>2678.4</v>
      </c>
      <c r="Q567" s="8"/>
      <c r="R567" s="8">
        <f t="shared" ref="R567" si="1246">SUM(P567:Q567)</f>
        <v>2678.4</v>
      </c>
      <c r="S567" s="67"/>
    </row>
    <row r="568" spans="1:19" ht="31.5" outlineLevel="2" collapsed="1" x14ac:dyDescent="0.25">
      <c r="A568" s="5" t="s">
        <v>17</v>
      </c>
      <c r="B568" s="5"/>
      <c r="C568" s="60" t="s">
        <v>18</v>
      </c>
      <c r="D568" s="4">
        <f>D569+D575+D577+D579+D581+D583+D571</f>
        <v>85100.92525</v>
      </c>
      <c r="E568" s="4">
        <f t="shared" ref="E568:F568" si="1247">E569+E575+E577+E579+E581+E583+E571</f>
        <v>-11653.204259999999</v>
      </c>
      <c r="F568" s="4">
        <f t="shared" si="1247"/>
        <v>73447.720990000002</v>
      </c>
      <c r="G568" s="4">
        <f>G569+G575+G577+G579+G581+G583+G571+G573</f>
        <v>-41614.419629999997</v>
      </c>
      <c r="H568" s="4">
        <f t="shared" ref="H568:R568" si="1248">H569+H575+H577+H579+H581+H583+H571+H573</f>
        <v>31833.301359999998</v>
      </c>
      <c r="I568" s="4">
        <f t="shared" si="1248"/>
        <v>200132.65</v>
      </c>
      <c r="J568" s="4">
        <f t="shared" si="1248"/>
        <v>-1306</v>
      </c>
      <c r="K568" s="4">
        <f t="shared" si="1248"/>
        <v>198826.65</v>
      </c>
      <c r="L568" s="4">
        <f t="shared" si="1248"/>
        <v>0</v>
      </c>
      <c r="M568" s="4">
        <f t="shared" si="1248"/>
        <v>198826.65</v>
      </c>
      <c r="N568" s="4">
        <f t="shared" si="1248"/>
        <v>233475.59999999998</v>
      </c>
      <c r="O568" s="4">
        <f t="shared" si="1248"/>
        <v>-1100</v>
      </c>
      <c r="P568" s="4">
        <f t="shared" si="1248"/>
        <v>232375.59999999998</v>
      </c>
      <c r="Q568" s="4">
        <f t="shared" si="1248"/>
        <v>0</v>
      </c>
      <c r="R568" s="4">
        <f t="shared" si="1248"/>
        <v>232375.59999999998</v>
      </c>
      <c r="S568" s="67"/>
    </row>
    <row r="569" spans="1:19" ht="47.25" hidden="1" outlineLevel="3" x14ac:dyDescent="0.25">
      <c r="A569" s="5" t="s">
        <v>19</v>
      </c>
      <c r="B569" s="5"/>
      <c r="C569" s="60" t="s">
        <v>20</v>
      </c>
      <c r="D569" s="4">
        <f t="shared" ref="D569:R569" si="1249">D570</f>
        <v>1182</v>
      </c>
      <c r="E569" s="4">
        <f t="shared" si="1249"/>
        <v>0</v>
      </c>
      <c r="F569" s="4">
        <f t="shared" si="1249"/>
        <v>1182</v>
      </c>
      <c r="G569" s="4">
        <f t="shared" si="1249"/>
        <v>0</v>
      </c>
      <c r="H569" s="4">
        <f t="shared" si="1249"/>
        <v>1182</v>
      </c>
      <c r="I569" s="4">
        <f t="shared" si="1249"/>
        <v>1182</v>
      </c>
      <c r="J569" s="4">
        <f t="shared" si="1249"/>
        <v>0</v>
      </c>
      <c r="K569" s="4">
        <f t="shared" si="1249"/>
        <v>1182</v>
      </c>
      <c r="L569" s="4">
        <f t="shared" si="1249"/>
        <v>0</v>
      </c>
      <c r="M569" s="4">
        <f t="shared" si="1249"/>
        <v>1182</v>
      </c>
      <c r="N569" s="4">
        <f t="shared" si="1249"/>
        <v>1182</v>
      </c>
      <c r="O569" s="4">
        <f t="shared" si="1249"/>
        <v>0</v>
      </c>
      <c r="P569" s="4">
        <f t="shared" si="1249"/>
        <v>1182</v>
      </c>
      <c r="Q569" s="4">
        <f t="shared" si="1249"/>
        <v>0</v>
      </c>
      <c r="R569" s="4">
        <f t="shared" si="1249"/>
        <v>1182</v>
      </c>
      <c r="S569" s="67"/>
    </row>
    <row r="570" spans="1:19" ht="31.5" hidden="1" outlineLevel="7" x14ac:dyDescent="0.25">
      <c r="A570" s="11" t="s">
        <v>19</v>
      </c>
      <c r="B570" s="11" t="s">
        <v>11</v>
      </c>
      <c r="C570" s="59" t="s">
        <v>12</v>
      </c>
      <c r="D570" s="8">
        <f>1146+36</f>
        <v>1182</v>
      </c>
      <c r="E570" s="8"/>
      <c r="F570" s="8">
        <f t="shared" ref="F570" si="1250">SUM(D570:E570)</f>
        <v>1182</v>
      </c>
      <c r="G570" s="8"/>
      <c r="H570" s="8">
        <f t="shared" ref="H570" si="1251">SUM(F570:G570)</f>
        <v>1182</v>
      </c>
      <c r="I570" s="8">
        <v>1182</v>
      </c>
      <c r="J570" s="8"/>
      <c r="K570" s="8">
        <f t="shared" ref="K570" si="1252">SUM(I570:J570)</f>
        <v>1182</v>
      </c>
      <c r="L570" s="8"/>
      <c r="M570" s="8">
        <f t="shared" ref="M570" si="1253">SUM(K570:L570)</f>
        <v>1182</v>
      </c>
      <c r="N570" s="8">
        <v>1182</v>
      </c>
      <c r="O570" s="8"/>
      <c r="P570" s="8">
        <f t="shared" ref="P570" si="1254">SUM(N570:O570)</f>
        <v>1182</v>
      </c>
      <c r="Q570" s="8"/>
      <c r="R570" s="8">
        <f t="shared" ref="R570" si="1255">SUM(P570:Q570)</f>
        <v>1182</v>
      </c>
      <c r="S570" s="67"/>
    </row>
    <row r="571" spans="1:19" ht="15.75" outlineLevel="7" x14ac:dyDescent="0.25">
      <c r="A571" s="5" t="s">
        <v>75</v>
      </c>
      <c r="B571" s="5"/>
      <c r="C571" s="60" t="s">
        <v>852</v>
      </c>
      <c r="D571" s="4">
        <f t="shared" ref="D571:R573" si="1256">D572</f>
        <v>5000</v>
      </c>
      <c r="E571" s="4">
        <f t="shared" si="1256"/>
        <v>0</v>
      </c>
      <c r="F571" s="4">
        <f t="shared" si="1256"/>
        <v>5000</v>
      </c>
      <c r="G571" s="4">
        <f t="shared" si="1256"/>
        <v>-61.699640000000002</v>
      </c>
      <c r="H571" s="4">
        <f t="shared" si="1256"/>
        <v>4938.3003600000002</v>
      </c>
      <c r="I571" s="4">
        <f t="shared" si="1256"/>
        <v>5000</v>
      </c>
      <c r="J571" s="4">
        <f t="shared" si="1256"/>
        <v>0</v>
      </c>
      <c r="K571" s="4">
        <f t="shared" si="1256"/>
        <v>5000</v>
      </c>
      <c r="L571" s="4">
        <f t="shared" si="1256"/>
        <v>0</v>
      </c>
      <c r="M571" s="4">
        <f t="shared" si="1256"/>
        <v>5000</v>
      </c>
      <c r="N571" s="4">
        <f t="shared" si="1256"/>
        <v>5000</v>
      </c>
      <c r="O571" s="4">
        <f t="shared" si="1256"/>
        <v>0</v>
      </c>
      <c r="P571" s="4">
        <f t="shared" si="1256"/>
        <v>5000</v>
      </c>
      <c r="Q571" s="4">
        <f t="shared" si="1256"/>
        <v>0</v>
      </c>
      <c r="R571" s="4">
        <f t="shared" si="1256"/>
        <v>5000</v>
      </c>
      <c r="S571" s="67"/>
    </row>
    <row r="572" spans="1:19" ht="15.75" outlineLevel="7" x14ac:dyDescent="0.25">
      <c r="A572" s="11" t="s">
        <v>75</v>
      </c>
      <c r="B572" s="11" t="s">
        <v>27</v>
      </c>
      <c r="C572" s="59" t="s">
        <v>28</v>
      </c>
      <c r="D572" s="8">
        <v>5000</v>
      </c>
      <c r="E572" s="8"/>
      <c r="F572" s="8">
        <f t="shared" ref="F572" si="1257">SUM(D572:E572)</f>
        <v>5000</v>
      </c>
      <c r="G572" s="8">
        <f>-60.69964-1</f>
        <v>-61.699640000000002</v>
      </c>
      <c r="H572" s="8">
        <f t="shared" ref="H572" si="1258">SUM(F572:G572)</f>
        <v>4938.3003600000002</v>
      </c>
      <c r="I572" s="8">
        <v>5000</v>
      </c>
      <c r="J572" s="8"/>
      <c r="K572" s="8">
        <f t="shared" ref="K572" si="1259">SUM(I572:J572)</f>
        <v>5000</v>
      </c>
      <c r="L572" s="8"/>
      <c r="M572" s="8">
        <f t="shared" ref="M572" si="1260">SUM(K572:L572)</f>
        <v>5000</v>
      </c>
      <c r="N572" s="8">
        <v>5000</v>
      </c>
      <c r="O572" s="8"/>
      <c r="P572" s="8">
        <f t="shared" ref="P572" si="1261">SUM(N572:O572)</f>
        <v>5000</v>
      </c>
      <c r="Q572" s="8"/>
      <c r="R572" s="8">
        <f t="shared" ref="R572" si="1262">SUM(P572:Q572)</f>
        <v>5000</v>
      </c>
      <c r="S572" s="67"/>
    </row>
    <row r="573" spans="1:19" ht="15.75" outlineLevel="7" x14ac:dyDescent="0.25">
      <c r="A573" s="115" t="s">
        <v>761</v>
      </c>
      <c r="B573" s="115"/>
      <c r="C573" s="117" t="s">
        <v>760</v>
      </c>
      <c r="D573" s="8"/>
      <c r="E573" s="8"/>
      <c r="F573" s="8"/>
      <c r="G573" s="4">
        <f t="shared" si="1256"/>
        <v>1</v>
      </c>
      <c r="H573" s="4">
        <f t="shared" si="1256"/>
        <v>1</v>
      </c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67"/>
    </row>
    <row r="574" spans="1:19" ht="15.75" outlineLevel="7" x14ac:dyDescent="0.25">
      <c r="A574" s="118" t="s">
        <v>761</v>
      </c>
      <c r="B574" s="118" t="s">
        <v>27</v>
      </c>
      <c r="C574" s="122" t="s">
        <v>28</v>
      </c>
      <c r="D574" s="8"/>
      <c r="E574" s="8"/>
      <c r="F574" s="8"/>
      <c r="G574" s="8">
        <v>1</v>
      </c>
      <c r="H574" s="8">
        <f t="shared" ref="H574" si="1263">SUM(F574:G574)</f>
        <v>1</v>
      </c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67"/>
    </row>
    <row r="575" spans="1:19" ht="47.25" hidden="1" outlineLevel="3" x14ac:dyDescent="0.25">
      <c r="A575" s="5" t="s">
        <v>522</v>
      </c>
      <c r="B575" s="5"/>
      <c r="C575" s="60" t="s">
        <v>611</v>
      </c>
      <c r="D575" s="4">
        <f>D576</f>
        <v>22762</v>
      </c>
      <c r="E575" s="4">
        <f t="shared" ref="E575:H575" si="1264">E576</f>
        <v>0</v>
      </c>
      <c r="F575" s="4">
        <f t="shared" si="1264"/>
        <v>22762</v>
      </c>
      <c r="G575" s="4">
        <f t="shared" si="1264"/>
        <v>0</v>
      </c>
      <c r="H575" s="4">
        <f t="shared" si="1264"/>
        <v>22762</v>
      </c>
      <c r="I575" s="4">
        <f>I576</f>
        <v>43460.1</v>
      </c>
      <c r="J575" s="4">
        <f t="shared" ref="J575:M575" si="1265">J576</f>
        <v>0</v>
      </c>
      <c r="K575" s="4">
        <f t="shared" si="1265"/>
        <v>43460.1</v>
      </c>
      <c r="L575" s="4">
        <f t="shared" si="1265"/>
        <v>0</v>
      </c>
      <c r="M575" s="4">
        <f t="shared" si="1265"/>
        <v>43460.1</v>
      </c>
      <c r="N575" s="4">
        <f>N576</f>
        <v>43597.3</v>
      </c>
      <c r="O575" s="4">
        <f t="shared" ref="O575:R575" si="1266">O576</f>
        <v>0</v>
      </c>
      <c r="P575" s="4">
        <f t="shared" si="1266"/>
        <v>43597.3</v>
      </c>
      <c r="Q575" s="4">
        <f t="shared" si="1266"/>
        <v>0</v>
      </c>
      <c r="R575" s="4">
        <f t="shared" si="1266"/>
        <v>43597.3</v>
      </c>
      <c r="S575" s="67"/>
    </row>
    <row r="576" spans="1:19" ht="15.75" hidden="1" outlineLevel="7" x14ac:dyDescent="0.25">
      <c r="A576" s="11" t="s">
        <v>522</v>
      </c>
      <c r="B576" s="11" t="s">
        <v>27</v>
      </c>
      <c r="C576" s="59" t="s">
        <v>28</v>
      </c>
      <c r="D576" s="8">
        <v>22762</v>
      </c>
      <c r="E576" s="8"/>
      <c r="F576" s="8">
        <f t="shared" ref="F576" si="1267">SUM(D576:E576)</f>
        <v>22762</v>
      </c>
      <c r="G576" s="8"/>
      <c r="H576" s="8">
        <f t="shared" ref="H576" si="1268">SUM(F576:G576)</f>
        <v>22762</v>
      </c>
      <c r="I576" s="8">
        <f>43597.5-137.4</f>
        <v>43460.1</v>
      </c>
      <c r="J576" s="8"/>
      <c r="K576" s="8">
        <f t="shared" ref="K576" si="1269">SUM(I576:J576)</f>
        <v>43460.1</v>
      </c>
      <c r="L576" s="8"/>
      <c r="M576" s="8">
        <f t="shared" ref="M576" si="1270">SUM(K576:L576)</f>
        <v>43460.1</v>
      </c>
      <c r="N576" s="8">
        <v>43597.3</v>
      </c>
      <c r="O576" s="8"/>
      <c r="P576" s="8">
        <f t="shared" ref="P576" si="1271">SUM(N576:O576)</f>
        <v>43597.3</v>
      </c>
      <c r="Q576" s="8"/>
      <c r="R576" s="8">
        <f t="shared" ref="R576" si="1272">SUM(P576:Q576)</f>
        <v>43597.3</v>
      </c>
      <c r="S576" s="67"/>
    </row>
    <row r="577" spans="1:19" ht="15.75" hidden="1" outlineLevel="3" x14ac:dyDescent="0.25">
      <c r="A577" s="5" t="s">
        <v>523</v>
      </c>
      <c r="B577" s="5"/>
      <c r="C577" s="60" t="s">
        <v>524</v>
      </c>
      <c r="D577" s="4">
        <f>D578</f>
        <v>0</v>
      </c>
      <c r="E577" s="4">
        <f t="shared" ref="E577:G577" si="1273">E578</f>
        <v>0</v>
      </c>
      <c r="F577" s="4"/>
      <c r="G577" s="4">
        <f t="shared" si="1273"/>
        <v>0</v>
      </c>
      <c r="H577" s="4"/>
      <c r="I577" s="4">
        <f>I578</f>
        <v>36873.199999999997</v>
      </c>
      <c r="J577" s="4">
        <f t="shared" ref="J577:M577" si="1274">J578</f>
        <v>0</v>
      </c>
      <c r="K577" s="4">
        <f t="shared" si="1274"/>
        <v>36873.199999999997</v>
      </c>
      <c r="L577" s="4">
        <f t="shared" si="1274"/>
        <v>0</v>
      </c>
      <c r="M577" s="4">
        <f t="shared" si="1274"/>
        <v>36873.199999999997</v>
      </c>
      <c r="N577" s="4">
        <f>N578</f>
        <v>75803.899999999994</v>
      </c>
      <c r="O577" s="4">
        <f t="shared" ref="O577:R577" si="1275">O578</f>
        <v>0</v>
      </c>
      <c r="P577" s="4">
        <f t="shared" si="1275"/>
        <v>75803.899999999994</v>
      </c>
      <c r="Q577" s="4">
        <f t="shared" si="1275"/>
        <v>0</v>
      </c>
      <c r="R577" s="4">
        <f t="shared" si="1275"/>
        <v>75803.899999999994</v>
      </c>
      <c r="S577" s="67"/>
    </row>
    <row r="578" spans="1:19" ht="15.75" hidden="1" outlineLevel="7" x14ac:dyDescent="0.25">
      <c r="A578" s="11" t="s">
        <v>523</v>
      </c>
      <c r="B578" s="11" t="s">
        <v>27</v>
      </c>
      <c r="C578" s="59" t="s">
        <v>28</v>
      </c>
      <c r="D578" s="8"/>
      <c r="E578" s="8"/>
      <c r="F578" s="8"/>
      <c r="G578" s="8"/>
      <c r="H578" s="8"/>
      <c r="I578" s="8">
        <v>36873.199999999997</v>
      </c>
      <c r="J578" s="8"/>
      <c r="K578" s="8">
        <f t="shared" ref="K578:M578" si="1276">SUM(I578:J578)</f>
        <v>36873.199999999997</v>
      </c>
      <c r="L578" s="8"/>
      <c r="M578" s="8">
        <f t="shared" si="1276"/>
        <v>36873.199999999997</v>
      </c>
      <c r="N578" s="8">
        <v>75803.899999999994</v>
      </c>
      <c r="O578" s="8"/>
      <c r="P578" s="8">
        <f t="shared" ref="P578" si="1277">SUM(N578:O578)</f>
        <v>75803.899999999994</v>
      </c>
      <c r="Q578" s="8"/>
      <c r="R578" s="8">
        <f t="shared" ref="R578" si="1278">SUM(P578:Q578)</f>
        <v>75803.899999999994</v>
      </c>
      <c r="S578" s="67"/>
    </row>
    <row r="579" spans="1:19" ht="47.25" outlineLevel="3" collapsed="1" x14ac:dyDescent="0.25">
      <c r="A579" s="5" t="s">
        <v>120</v>
      </c>
      <c r="B579" s="5"/>
      <c r="C579" s="60" t="s">
        <v>555</v>
      </c>
      <c r="D579" s="4">
        <f>D580</f>
        <v>13712.72525</v>
      </c>
      <c r="E579" s="4">
        <f t="shared" ref="E579:H579" si="1279">E580</f>
        <v>-10347.204259999999</v>
      </c>
      <c r="F579" s="4">
        <f t="shared" si="1279"/>
        <v>3365.5209900000009</v>
      </c>
      <c r="G579" s="4">
        <f t="shared" si="1279"/>
        <v>-415.52</v>
      </c>
      <c r="H579" s="4">
        <f t="shared" si="1279"/>
        <v>2950.0009900000009</v>
      </c>
      <c r="I579" s="4">
        <f>I580</f>
        <v>28077.85</v>
      </c>
      <c r="J579" s="4">
        <f t="shared" ref="J579:M579" si="1280">J580</f>
        <v>0</v>
      </c>
      <c r="K579" s="4">
        <f t="shared" si="1280"/>
        <v>28077.85</v>
      </c>
      <c r="L579" s="4">
        <f t="shared" si="1280"/>
        <v>0</v>
      </c>
      <c r="M579" s="4">
        <f t="shared" si="1280"/>
        <v>28077.85</v>
      </c>
      <c r="N579" s="4">
        <f>N580</f>
        <v>26698.1</v>
      </c>
      <c r="O579" s="4">
        <f t="shared" ref="O579:R579" si="1281">O580</f>
        <v>0</v>
      </c>
      <c r="P579" s="4">
        <f t="shared" si="1281"/>
        <v>26698.1</v>
      </c>
      <c r="Q579" s="4">
        <f t="shared" si="1281"/>
        <v>0</v>
      </c>
      <c r="R579" s="4">
        <f t="shared" si="1281"/>
        <v>26698.1</v>
      </c>
      <c r="S579" s="67"/>
    </row>
    <row r="580" spans="1:19" ht="15.75" outlineLevel="7" x14ac:dyDescent="0.25">
      <c r="A580" s="11" t="s">
        <v>120</v>
      </c>
      <c r="B580" s="11" t="s">
        <v>27</v>
      </c>
      <c r="C580" s="59" t="s">
        <v>28</v>
      </c>
      <c r="D580" s="47">
        <v>13712.72525</v>
      </c>
      <c r="E580" s="47">
        <f>-413.02925-7559.17501-2375</f>
        <v>-10347.204259999999</v>
      </c>
      <c r="F580" s="8">
        <f>SUM(D580:E580)</f>
        <v>3365.5209900000009</v>
      </c>
      <c r="G580" s="47">
        <v>-415.52</v>
      </c>
      <c r="H580" s="8">
        <f>SUM(F580:G580)</f>
        <v>2950.0009900000009</v>
      </c>
      <c r="I580" s="47">
        <v>28077.85</v>
      </c>
      <c r="J580" s="8"/>
      <c r="K580" s="8">
        <f t="shared" ref="K580" si="1282">SUM(I580:J580)</f>
        <v>28077.85</v>
      </c>
      <c r="L580" s="47"/>
      <c r="M580" s="8">
        <f>SUM(K580:L580)</f>
        <v>28077.85</v>
      </c>
      <c r="N580" s="47">
        <v>26698.1</v>
      </c>
      <c r="O580" s="8"/>
      <c r="P580" s="8">
        <f t="shared" ref="P580" si="1283">SUM(N580:O580)</f>
        <v>26698.1</v>
      </c>
      <c r="Q580" s="47"/>
      <c r="R580" s="8">
        <f>SUM(P580:Q580)</f>
        <v>26698.1</v>
      </c>
      <c r="S580" s="67"/>
    </row>
    <row r="581" spans="1:19" s="92" customFormat="1" ht="47.25" outlineLevel="3" x14ac:dyDescent="0.25">
      <c r="A581" s="5" t="s">
        <v>120</v>
      </c>
      <c r="B581" s="5"/>
      <c r="C581" s="60" t="s">
        <v>581</v>
      </c>
      <c r="D581" s="4">
        <f>D582</f>
        <v>41138.199999999997</v>
      </c>
      <c r="E581" s="4">
        <f t="shared" ref="E581:H581" si="1284">E582</f>
        <v>0</v>
      </c>
      <c r="F581" s="4">
        <f t="shared" si="1284"/>
        <v>41138.199999999997</v>
      </c>
      <c r="G581" s="4">
        <f t="shared" si="1284"/>
        <v>-41138.199990000001</v>
      </c>
      <c r="H581" s="4">
        <f t="shared" si="1284"/>
        <v>9.9999961093999445E-6</v>
      </c>
      <c r="I581" s="4">
        <f>I582</f>
        <v>84233.5</v>
      </c>
      <c r="J581" s="4">
        <f t="shared" ref="J581:M581" si="1285">J582</f>
        <v>0</v>
      </c>
      <c r="K581" s="4">
        <f t="shared" si="1285"/>
        <v>84233.5</v>
      </c>
      <c r="L581" s="4">
        <f t="shared" si="1285"/>
        <v>0</v>
      </c>
      <c r="M581" s="4">
        <f t="shared" si="1285"/>
        <v>84233.5</v>
      </c>
      <c r="N581" s="4">
        <f>N582</f>
        <v>80094.3</v>
      </c>
      <c r="O581" s="4">
        <f t="shared" ref="O581:R581" si="1286">O582</f>
        <v>0</v>
      </c>
      <c r="P581" s="4">
        <f t="shared" si="1286"/>
        <v>80094.3</v>
      </c>
      <c r="Q581" s="4">
        <f t="shared" si="1286"/>
        <v>0</v>
      </c>
      <c r="R581" s="4">
        <f t="shared" si="1286"/>
        <v>80094.3</v>
      </c>
      <c r="S581" s="67"/>
    </row>
    <row r="582" spans="1:19" s="92" customFormat="1" ht="15.75" outlineLevel="7" x14ac:dyDescent="0.25">
      <c r="A582" s="11" t="s">
        <v>120</v>
      </c>
      <c r="B582" s="11" t="s">
        <v>27</v>
      </c>
      <c r="C582" s="59" t="s">
        <v>28</v>
      </c>
      <c r="D582" s="8">
        <v>41138.199999999997</v>
      </c>
      <c r="E582" s="8">
        <f>(-26358.82725+26358.82725)</f>
        <v>0</v>
      </c>
      <c r="F582" s="8">
        <f t="shared" ref="F582" si="1287">SUM(D582:E582)</f>
        <v>41138.199999999997</v>
      </c>
      <c r="G582" s="8">
        <f>-34013.19999-7125</f>
        <v>-41138.199990000001</v>
      </c>
      <c r="H582" s="210">
        <f t="shared" ref="H582" si="1288">SUM(F582:G582)</f>
        <v>9.9999961093999445E-6</v>
      </c>
      <c r="I582" s="8">
        <v>84233.5</v>
      </c>
      <c r="J582" s="8"/>
      <c r="K582" s="8">
        <f t="shared" ref="K582" si="1289">SUM(I582:J582)</f>
        <v>84233.5</v>
      </c>
      <c r="L582" s="8">
        <f>(-26358.82725+26358.82725)</f>
        <v>0</v>
      </c>
      <c r="M582" s="8">
        <f t="shared" ref="M582" si="1290">SUM(K582:L582)</f>
        <v>84233.5</v>
      </c>
      <c r="N582" s="8">
        <v>80094.3</v>
      </c>
      <c r="O582" s="8"/>
      <c r="P582" s="8">
        <f t="shared" ref="P582" si="1291">SUM(N582:O582)</f>
        <v>80094.3</v>
      </c>
      <c r="Q582" s="8">
        <f>(-26358.82725+26358.82725)</f>
        <v>0</v>
      </c>
      <c r="R582" s="8">
        <f t="shared" ref="R582" si="1292">SUM(P582:Q582)</f>
        <v>80094.3</v>
      </c>
      <c r="S582" s="67"/>
    </row>
    <row r="583" spans="1:19" ht="31.5" hidden="1" outlineLevel="3" x14ac:dyDescent="0.25">
      <c r="A583" s="5" t="s">
        <v>121</v>
      </c>
      <c r="B583" s="5"/>
      <c r="C583" s="60" t="s">
        <v>561</v>
      </c>
      <c r="D583" s="4">
        <f>D584</f>
        <v>1306</v>
      </c>
      <c r="E583" s="4">
        <f t="shared" ref="E583:H583" si="1293">E584</f>
        <v>-1306</v>
      </c>
      <c r="F583" s="4">
        <f t="shared" si="1293"/>
        <v>0</v>
      </c>
      <c r="G583" s="4">
        <f t="shared" si="1293"/>
        <v>0</v>
      </c>
      <c r="H583" s="4">
        <f t="shared" si="1293"/>
        <v>0</v>
      </c>
      <c r="I583" s="4">
        <f>I584</f>
        <v>1306</v>
      </c>
      <c r="J583" s="4">
        <f t="shared" ref="J583:M583" si="1294">J584</f>
        <v>-1306</v>
      </c>
      <c r="K583" s="4">
        <f t="shared" si="1294"/>
        <v>0</v>
      </c>
      <c r="L583" s="4">
        <f t="shared" si="1294"/>
        <v>0</v>
      </c>
      <c r="M583" s="4">
        <f t="shared" si="1294"/>
        <v>0</v>
      </c>
      <c r="N583" s="4">
        <f>N584</f>
        <v>1100</v>
      </c>
      <c r="O583" s="4">
        <f t="shared" ref="O583:R583" si="1295">O584</f>
        <v>-1100</v>
      </c>
      <c r="P583" s="4">
        <f t="shared" si="1295"/>
        <v>0</v>
      </c>
      <c r="Q583" s="4">
        <f t="shared" si="1295"/>
        <v>0</v>
      </c>
      <c r="R583" s="4">
        <f t="shared" si="1295"/>
        <v>0</v>
      </c>
      <c r="S583" s="67"/>
    </row>
    <row r="584" spans="1:19" ht="15.75" hidden="1" outlineLevel="7" x14ac:dyDescent="0.25">
      <c r="A584" s="11" t="s">
        <v>121</v>
      </c>
      <c r="B584" s="11" t="s">
        <v>27</v>
      </c>
      <c r="C584" s="59" t="s">
        <v>28</v>
      </c>
      <c r="D584" s="8">
        <v>1306</v>
      </c>
      <c r="E584" s="8">
        <v>-1306</v>
      </c>
      <c r="F584" s="8">
        <f t="shared" ref="F584" si="1296">SUM(D584:E584)</f>
        <v>0</v>
      </c>
      <c r="G584" s="8"/>
      <c r="H584" s="8">
        <f t="shared" ref="H584" si="1297">SUM(F584:G584)</f>
        <v>0</v>
      </c>
      <c r="I584" s="8">
        <v>1306</v>
      </c>
      <c r="J584" s="8">
        <v>-1306</v>
      </c>
      <c r="K584" s="8">
        <f t="shared" ref="K584" si="1298">SUM(I584:J584)</f>
        <v>0</v>
      </c>
      <c r="L584" s="8"/>
      <c r="M584" s="8">
        <f t="shared" ref="M584" si="1299">SUM(K584:L584)</f>
        <v>0</v>
      </c>
      <c r="N584" s="8">
        <v>1100</v>
      </c>
      <c r="O584" s="8">
        <v>-1100</v>
      </c>
      <c r="P584" s="8">
        <f t="shared" ref="P584" si="1300">SUM(N584:O584)</f>
        <v>0</v>
      </c>
      <c r="Q584" s="8"/>
      <c r="R584" s="8">
        <f t="shared" ref="R584" si="1301">SUM(P584:Q584)</f>
        <v>0</v>
      </c>
      <c r="S584" s="67"/>
    </row>
    <row r="585" spans="1:19" ht="15.75" x14ac:dyDescent="0.25">
      <c r="A585" s="20"/>
      <c r="B585" s="20"/>
      <c r="C585" s="63" t="s">
        <v>622</v>
      </c>
      <c r="D585" s="81">
        <f>D568+D553</f>
        <v>106451.12525</v>
      </c>
      <c r="E585" s="81">
        <f t="shared" ref="E585:R585" si="1302">E568+E553</f>
        <v>-11653.204259999999</v>
      </c>
      <c r="F585" s="81">
        <f t="shared" si="1302"/>
        <v>94797.920989999999</v>
      </c>
      <c r="G585" s="81">
        <f t="shared" si="1302"/>
        <v>-41614.419629999997</v>
      </c>
      <c r="H585" s="81">
        <f t="shared" si="1302"/>
        <v>53183.501359999995</v>
      </c>
      <c r="I585" s="81">
        <f t="shared" si="1302"/>
        <v>220730.55</v>
      </c>
      <c r="J585" s="81">
        <f t="shared" si="1302"/>
        <v>-1306</v>
      </c>
      <c r="K585" s="81">
        <f t="shared" si="1302"/>
        <v>219424.55</v>
      </c>
      <c r="L585" s="81">
        <f t="shared" si="1302"/>
        <v>0</v>
      </c>
      <c r="M585" s="81">
        <f t="shared" si="1302"/>
        <v>219424.55</v>
      </c>
      <c r="N585" s="81">
        <f t="shared" si="1302"/>
        <v>254073.49999999997</v>
      </c>
      <c r="O585" s="81">
        <f t="shared" si="1302"/>
        <v>-1100</v>
      </c>
      <c r="P585" s="81">
        <f t="shared" si="1302"/>
        <v>252973.49999999997</v>
      </c>
      <c r="Q585" s="81">
        <f t="shared" si="1302"/>
        <v>0</v>
      </c>
      <c r="R585" s="81">
        <f t="shared" si="1302"/>
        <v>252973.49999999997</v>
      </c>
      <c r="S585" s="67"/>
    </row>
    <row r="586" spans="1:19" ht="24" customHeight="1" x14ac:dyDescent="0.25">
      <c r="A586" s="232" t="s">
        <v>541</v>
      </c>
      <c r="B586" s="233"/>
      <c r="C586" s="234"/>
      <c r="D586" s="81">
        <f>D585+D551</f>
        <v>3327092.5046999999</v>
      </c>
      <c r="E586" s="81">
        <f t="shared" ref="E586" si="1303">E585+E551</f>
        <v>-15217.520720000002</v>
      </c>
      <c r="F586" s="81">
        <f>F585+F551</f>
        <v>3311874.98398</v>
      </c>
      <c r="G586" s="81">
        <f t="shared" ref="G586" si="1304">G585+G551</f>
        <v>230750.54751999999</v>
      </c>
      <c r="H586" s="81">
        <f>H585+H551</f>
        <v>3542625.5315000005</v>
      </c>
      <c r="I586" s="81">
        <f t="shared" ref="I586:Q586" si="1305">I585+I551</f>
        <v>3217668.0320500005</v>
      </c>
      <c r="J586" s="81">
        <f t="shared" si="1305"/>
        <v>5022.3999999999987</v>
      </c>
      <c r="K586" s="81">
        <f t="shared" si="1305"/>
        <v>3220078.9295500005</v>
      </c>
      <c r="L586" s="81">
        <f t="shared" si="1305"/>
        <v>4799.3031600000004</v>
      </c>
      <c r="M586" s="81">
        <f>M585+M551</f>
        <v>3224878.2327100001</v>
      </c>
      <c r="N586" s="81">
        <f t="shared" si="1305"/>
        <v>3018558.8200000003</v>
      </c>
      <c r="O586" s="81">
        <f t="shared" si="1305"/>
        <v>4154.4000000000005</v>
      </c>
      <c r="P586" s="81">
        <f t="shared" si="1305"/>
        <v>3022713.2199999997</v>
      </c>
      <c r="Q586" s="81">
        <f t="shared" si="1305"/>
        <v>39486.625</v>
      </c>
      <c r="R586" s="81">
        <f>R585+R551</f>
        <v>3062199.8449999997</v>
      </c>
      <c r="S586" s="67"/>
    </row>
    <row r="587" spans="1:19" x14ac:dyDescent="0.2">
      <c r="A587" s="93"/>
      <c r="B587" s="93"/>
      <c r="C587" s="215"/>
      <c r="D587" s="93"/>
      <c r="E587" s="93"/>
      <c r="F587" s="93"/>
      <c r="G587" s="221"/>
      <c r="H587" s="93"/>
      <c r="I587" s="93"/>
      <c r="J587" s="93"/>
      <c r="K587" s="93"/>
      <c r="L587" s="93"/>
      <c r="M587" s="93"/>
      <c r="N587" s="93"/>
      <c r="O587" s="93"/>
      <c r="P587" s="93"/>
      <c r="Q587" s="93"/>
      <c r="R587" s="93"/>
    </row>
    <row r="588" spans="1:19" hidden="1" x14ac:dyDescent="0.2">
      <c r="A588" s="93"/>
      <c r="B588" s="93"/>
      <c r="C588" s="215"/>
      <c r="D588" s="93">
        <v>3327092.5000000005</v>
      </c>
      <c r="E588" s="93"/>
      <c r="F588" s="93"/>
      <c r="G588" s="93"/>
      <c r="H588" s="93"/>
      <c r="I588" s="93">
        <v>3215056.5024999999</v>
      </c>
      <c r="J588" s="93"/>
      <c r="K588" s="93"/>
      <c r="L588" s="93"/>
      <c r="M588" s="93"/>
      <c r="N588" s="93">
        <v>3018558.8000000007</v>
      </c>
      <c r="O588" s="93"/>
      <c r="P588" s="93"/>
      <c r="Q588" s="93"/>
      <c r="R588" s="93"/>
    </row>
    <row r="589" spans="1:19" hidden="1" x14ac:dyDescent="0.2">
      <c r="A589" s="93"/>
      <c r="B589" s="93"/>
      <c r="C589" s="215"/>
      <c r="D589" s="217">
        <f>D586-D588</f>
        <v>4.6999994665384293E-3</v>
      </c>
      <c r="E589" s="217"/>
      <c r="F589" s="217"/>
      <c r="G589" s="217"/>
      <c r="H589" s="217"/>
      <c r="I589" s="217">
        <f t="shared" ref="I589:N589" si="1306">I586-I588</f>
        <v>2611.5295500005595</v>
      </c>
      <c r="J589" s="217"/>
      <c r="K589" s="217"/>
      <c r="L589" s="217"/>
      <c r="M589" s="217"/>
      <c r="N589" s="217">
        <f t="shared" si="1306"/>
        <v>1.9999999552965164E-2</v>
      </c>
      <c r="O589" s="93"/>
      <c r="P589" s="93"/>
      <c r="Q589" s="217"/>
      <c r="R589" s="217"/>
    </row>
    <row r="590" spans="1:19" hidden="1" x14ac:dyDescent="0.2">
      <c r="A590" s="93"/>
      <c r="B590" s="93"/>
      <c r="C590" s="215"/>
      <c r="D590" s="93"/>
      <c r="E590" s="93"/>
      <c r="F590" s="93"/>
      <c r="G590" s="93"/>
      <c r="H590" s="93"/>
      <c r="I590" s="93"/>
      <c r="J590" s="93"/>
      <c r="K590" s="93"/>
      <c r="L590" s="93"/>
      <c r="M590" s="93"/>
      <c r="N590" s="93"/>
      <c r="O590" s="93"/>
      <c r="P590" s="93"/>
      <c r="Q590" s="93"/>
      <c r="R590" s="93"/>
    </row>
    <row r="591" spans="1:19" ht="27.75" hidden="1" customHeight="1" x14ac:dyDescent="0.2">
      <c r="A591" s="93"/>
      <c r="B591" s="93"/>
      <c r="C591" s="215"/>
      <c r="D591" s="93"/>
      <c r="E591" s="93"/>
      <c r="F591" s="93"/>
      <c r="G591" s="93"/>
      <c r="H591" s="93"/>
      <c r="I591" s="93"/>
      <c r="J591" s="93"/>
      <c r="K591" s="93"/>
      <c r="L591" s="93"/>
      <c r="M591" s="93"/>
      <c r="N591" s="93"/>
      <c r="O591" s="93"/>
      <c r="P591" s="93"/>
      <c r="Q591" s="93"/>
      <c r="R591" s="93"/>
    </row>
    <row r="592" spans="1:19" hidden="1" x14ac:dyDescent="0.2">
      <c r="A592" s="93"/>
      <c r="B592" s="93"/>
      <c r="C592" s="215"/>
      <c r="D592" s="93"/>
      <c r="E592" s="93"/>
      <c r="F592" s="219">
        <v>3285516.1567300004</v>
      </c>
      <c r="G592" s="93"/>
      <c r="H592" s="219">
        <v>3285516.1567300004</v>
      </c>
      <c r="I592" s="93"/>
      <c r="J592" s="93"/>
      <c r="K592" s="219">
        <v>3220078.9295499995</v>
      </c>
      <c r="L592" s="93"/>
      <c r="M592" s="219">
        <v>3285516.1567300004</v>
      </c>
      <c r="N592" s="93"/>
      <c r="O592" s="93"/>
      <c r="P592" s="93">
        <v>3022713.2200000007</v>
      </c>
      <c r="Q592" s="93"/>
      <c r="R592" s="219">
        <v>3285516.1567300004</v>
      </c>
    </row>
    <row r="593" spans="1:18" hidden="1" x14ac:dyDescent="0.2">
      <c r="A593" s="93"/>
      <c r="B593" s="93"/>
      <c r="C593" s="215"/>
      <c r="D593" s="93"/>
      <c r="E593" s="93"/>
      <c r="F593" s="93"/>
      <c r="G593" s="93"/>
      <c r="H593" s="93"/>
      <c r="I593" s="93"/>
      <c r="J593" s="93"/>
      <c r="K593" s="93"/>
      <c r="L593" s="93"/>
      <c r="M593" s="93"/>
      <c r="N593" s="93"/>
      <c r="O593" s="93"/>
      <c r="P593" s="93"/>
      <c r="Q593" s="93"/>
      <c r="R593" s="93"/>
    </row>
    <row r="594" spans="1:18" hidden="1" x14ac:dyDescent="0.2">
      <c r="A594" s="93"/>
      <c r="B594" s="93"/>
      <c r="C594" s="215"/>
      <c r="D594" s="220"/>
      <c r="E594" s="220"/>
      <c r="F594" s="220">
        <f>F586-F592</f>
        <v>26358.827249999624</v>
      </c>
      <c r="G594" s="220"/>
      <c r="H594" s="220">
        <f>H586-H592</f>
        <v>257109.37477000011</v>
      </c>
      <c r="I594" s="220"/>
      <c r="J594" s="220"/>
      <c r="K594" s="220">
        <f>K586-K592</f>
        <v>0</v>
      </c>
      <c r="L594" s="220"/>
      <c r="M594" s="220">
        <f>M586-M592</f>
        <v>-60637.924020000268</v>
      </c>
      <c r="N594" s="220"/>
      <c r="O594" s="93"/>
      <c r="P594" s="220">
        <f>P586-P592</f>
        <v>0</v>
      </c>
      <c r="Q594" s="220"/>
      <c r="R594" s="220">
        <f>R586-R592</f>
        <v>-223316.31173000066</v>
      </c>
    </row>
    <row r="595" spans="1:18" x14ac:dyDescent="0.2">
      <c r="A595" s="93"/>
      <c r="B595" s="93"/>
      <c r="C595" s="215"/>
      <c r="D595" s="220"/>
      <c r="E595" s="220"/>
      <c r="F595" s="220"/>
      <c r="G595" s="220"/>
      <c r="H595" s="220"/>
      <c r="I595" s="220"/>
      <c r="J595" s="220"/>
      <c r="K595" s="220"/>
      <c r="L595" s="220"/>
      <c r="M595" s="220"/>
      <c r="N595" s="220"/>
      <c r="O595" s="93"/>
      <c r="P595" s="93"/>
      <c r="Q595" s="220"/>
      <c r="R595" s="220"/>
    </row>
    <row r="596" spans="1:18" x14ac:dyDescent="0.2">
      <c r="A596" s="93"/>
      <c r="B596" s="93"/>
      <c r="C596" s="215"/>
      <c r="D596" s="93"/>
      <c r="E596" s="93"/>
      <c r="F596" s="93"/>
      <c r="G596" s="93"/>
      <c r="H596" s="93"/>
      <c r="I596" s="93"/>
      <c r="J596" s="93"/>
      <c r="K596" s="93"/>
      <c r="L596" s="93"/>
      <c r="M596" s="93"/>
      <c r="N596" s="93"/>
      <c r="O596" s="93"/>
      <c r="P596" s="93"/>
      <c r="Q596" s="93"/>
      <c r="R596" s="93"/>
    </row>
    <row r="597" spans="1:18" x14ac:dyDescent="0.2">
      <c r="A597" s="93"/>
      <c r="B597" s="93"/>
      <c r="C597" s="215"/>
      <c r="D597" s="93"/>
      <c r="E597" s="93"/>
      <c r="F597" s="93"/>
      <c r="G597" s="217">
        <f>G586-[1]вед.!I1030-[1]вед.!J1030-[1]вед.!K1030</f>
        <v>-7124.988739999998</v>
      </c>
      <c r="H597" s="93"/>
      <c r="I597" s="93"/>
      <c r="J597" s="93"/>
      <c r="K597" s="93"/>
      <c r="L597" s="217"/>
      <c r="M597" s="93"/>
      <c r="N597" s="93"/>
      <c r="O597" s="93"/>
      <c r="P597" s="93"/>
      <c r="Q597" s="217"/>
      <c r="R597" s="93"/>
    </row>
    <row r="598" spans="1:18" x14ac:dyDescent="0.2">
      <c r="A598" s="93"/>
      <c r="B598" s="93"/>
      <c r="C598" s="215"/>
      <c r="D598" s="93"/>
      <c r="E598" s="93"/>
      <c r="F598" s="93"/>
      <c r="G598" s="93"/>
      <c r="H598" s="93"/>
      <c r="I598" s="93"/>
      <c r="J598" s="93"/>
      <c r="K598" s="93"/>
      <c r="L598" s="93"/>
      <c r="M598" s="93"/>
      <c r="N598" s="93"/>
      <c r="O598" s="93"/>
      <c r="P598" s="93"/>
      <c r="Q598" s="93"/>
      <c r="R598" s="93"/>
    </row>
    <row r="599" spans="1:18" x14ac:dyDescent="0.2">
      <c r="A599" s="93"/>
      <c r="B599" s="93"/>
      <c r="C599" s="215"/>
      <c r="D599" s="93"/>
      <c r="E599" s="93"/>
      <c r="F599" s="93"/>
      <c r="G599" s="93"/>
      <c r="H599" s="93"/>
      <c r="I599" s="93"/>
      <c r="J599" s="93"/>
      <c r="K599" s="93"/>
      <c r="L599" s="93"/>
      <c r="M599" s="93"/>
      <c r="N599" s="93"/>
      <c r="O599" s="93"/>
      <c r="P599" s="93"/>
      <c r="Q599" s="93"/>
      <c r="R599" s="93"/>
    </row>
    <row r="600" spans="1:18" x14ac:dyDescent="0.2">
      <c r="A600" s="93"/>
      <c r="B600" s="93"/>
      <c r="C600" s="215"/>
      <c r="D600" s="93"/>
      <c r="E600" s="93"/>
      <c r="F600" s="93"/>
      <c r="G600" s="93"/>
      <c r="H600" s="93"/>
      <c r="I600" s="93"/>
      <c r="J600" s="93"/>
      <c r="K600" s="93"/>
      <c r="L600" s="93"/>
      <c r="M600" s="93"/>
      <c r="N600" s="93"/>
      <c r="O600" s="93"/>
      <c r="P600" s="93"/>
      <c r="Q600" s="93"/>
      <c r="R600" s="93"/>
    </row>
    <row r="601" spans="1:18" x14ac:dyDescent="0.2">
      <c r="A601" s="93"/>
      <c r="B601" s="93"/>
      <c r="C601" s="215"/>
      <c r="D601" s="93"/>
      <c r="E601" s="93"/>
      <c r="F601" s="93"/>
      <c r="G601" s="93"/>
      <c r="H601" s="93"/>
      <c r="I601" s="93"/>
      <c r="J601" s="93"/>
      <c r="K601" s="93"/>
      <c r="L601" s="93"/>
      <c r="M601" s="93"/>
      <c r="N601" s="93"/>
      <c r="O601" s="93"/>
      <c r="P601" s="93"/>
      <c r="Q601" s="93"/>
      <c r="R601" s="93"/>
    </row>
    <row r="602" spans="1:18" x14ac:dyDescent="0.2">
      <c r="A602" s="93"/>
      <c r="B602" s="93"/>
      <c r="C602" s="215"/>
      <c r="D602" s="93"/>
      <c r="E602" s="93"/>
      <c r="F602" s="93"/>
      <c r="G602" s="93"/>
      <c r="H602" s="93"/>
      <c r="I602" s="93"/>
      <c r="J602" s="93"/>
      <c r="K602" s="93"/>
      <c r="L602" s="93"/>
      <c r="M602" s="93"/>
      <c r="N602" s="93"/>
      <c r="O602" s="93"/>
      <c r="P602" s="93"/>
      <c r="Q602" s="93"/>
      <c r="R602" s="93"/>
    </row>
    <row r="603" spans="1:18" x14ac:dyDescent="0.2">
      <c r="A603" s="93"/>
      <c r="B603" s="93"/>
      <c r="C603" s="215"/>
      <c r="D603" s="93"/>
      <c r="E603" s="93"/>
      <c r="F603" s="93"/>
      <c r="G603" s="93"/>
      <c r="H603" s="93"/>
      <c r="I603" s="93"/>
      <c r="J603" s="93"/>
      <c r="K603" s="93"/>
      <c r="L603" s="93"/>
      <c r="M603" s="93"/>
      <c r="N603" s="93"/>
      <c r="O603" s="93"/>
      <c r="P603" s="93"/>
      <c r="Q603" s="93"/>
      <c r="R603" s="93"/>
    </row>
    <row r="604" spans="1:18" x14ac:dyDescent="0.2">
      <c r="A604" s="93"/>
      <c r="B604" s="93"/>
      <c r="C604" s="215"/>
      <c r="D604" s="93"/>
      <c r="E604" s="93"/>
      <c r="F604" s="93"/>
      <c r="G604" s="93"/>
      <c r="H604" s="93"/>
      <c r="I604" s="93"/>
      <c r="J604" s="93"/>
      <c r="K604" s="93"/>
      <c r="L604" s="93"/>
      <c r="M604" s="93"/>
      <c r="N604" s="93"/>
      <c r="O604" s="93"/>
      <c r="P604" s="93"/>
      <c r="Q604" s="93"/>
      <c r="R604" s="93"/>
    </row>
    <row r="605" spans="1:18" x14ac:dyDescent="0.2">
      <c r="A605" s="93"/>
      <c r="B605" s="93"/>
      <c r="C605" s="215"/>
      <c r="D605" s="93"/>
      <c r="E605" s="93"/>
      <c r="F605" s="93"/>
      <c r="G605" s="93"/>
      <c r="H605" s="93"/>
      <c r="I605" s="93"/>
      <c r="J605" s="93"/>
      <c r="K605" s="93"/>
      <c r="L605" s="93"/>
      <c r="M605" s="93"/>
      <c r="N605" s="93"/>
      <c r="O605" s="93"/>
      <c r="P605" s="93"/>
      <c r="Q605" s="93"/>
      <c r="R605" s="93"/>
    </row>
    <row r="606" spans="1:18" x14ac:dyDescent="0.2">
      <c r="A606" s="93"/>
      <c r="B606" s="93"/>
      <c r="C606" s="215"/>
      <c r="D606" s="93"/>
      <c r="E606" s="93"/>
      <c r="F606" s="93"/>
      <c r="G606" s="93"/>
      <c r="H606" s="93"/>
      <c r="I606" s="93"/>
      <c r="J606" s="93"/>
      <c r="K606" s="93"/>
      <c r="L606" s="93"/>
      <c r="M606" s="93"/>
      <c r="N606" s="93"/>
      <c r="O606" s="93"/>
      <c r="P606" s="93"/>
      <c r="Q606" s="93"/>
      <c r="R606" s="93"/>
    </row>
    <row r="607" spans="1:18" x14ac:dyDescent="0.2">
      <c r="A607" s="93"/>
      <c r="B607" s="93"/>
      <c r="C607" s="215"/>
      <c r="D607" s="93"/>
      <c r="E607" s="93"/>
      <c r="F607" s="93"/>
      <c r="G607" s="93"/>
      <c r="H607" s="93"/>
      <c r="I607" s="93"/>
      <c r="J607" s="93"/>
      <c r="K607" s="93"/>
      <c r="L607" s="93"/>
      <c r="M607" s="93"/>
      <c r="N607" s="93"/>
      <c r="O607" s="93"/>
      <c r="P607" s="93"/>
      <c r="Q607" s="93"/>
      <c r="R607" s="93"/>
    </row>
    <row r="608" spans="1:18" x14ac:dyDescent="0.2">
      <c r="A608" s="93"/>
      <c r="B608" s="93"/>
      <c r="C608" s="215"/>
      <c r="D608" s="93"/>
      <c r="E608" s="93"/>
      <c r="F608" s="93"/>
      <c r="G608" s="93"/>
      <c r="H608" s="93"/>
      <c r="I608" s="93"/>
      <c r="J608" s="93"/>
      <c r="K608" s="93"/>
      <c r="L608" s="93"/>
      <c r="M608" s="93"/>
      <c r="N608" s="93"/>
      <c r="O608" s="93"/>
      <c r="P608" s="93"/>
      <c r="Q608" s="93"/>
      <c r="R608" s="93"/>
    </row>
    <row r="609" spans="1:18" x14ac:dyDescent="0.2">
      <c r="A609" s="93"/>
      <c r="B609" s="93"/>
      <c r="C609" s="215"/>
      <c r="D609" s="93"/>
      <c r="E609" s="93"/>
      <c r="F609" s="93"/>
      <c r="G609" s="93"/>
      <c r="H609" s="93"/>
      <c r="I609" s="93"/>
      <c r="J609" s="93"/>
      <c r="K609" s="93"/>
      <c r="L609" s="93"/>
      <c r="M609" s="93"/>
      <c r="N609" s="93"/>
      <c r="O609" s="93"/>
      <c r="P609" s="93"/>
      <c r="Q609" s="93"/>
      <c r="R609" s="93"/>
    </row>
    <row r="610" spans="1:18" x14ac:dyDescent="0.2">
      <c r="A610" s="93"/>
      <c r="B610" s="93"/>
      <c r="C610" s="215"/>
      <c r="D610" s="93"/>
      <c r="E610" s="93"/>
      <c r="F610" s="93"/>
      <c r="G610" s="93"/>
      <c r="H610" s="93"/>
      <c r="I610" s="93"/>
      <c r="J610" s="93"/>
      <c r="K610" s="93"/>
      <c r="L610" s="93"/>
      <c r="M610" s="93"/>
      <c r="N610" s="93"/>
      <c r="O610" s="93"/>
      <c r="P610" s="93"/>
      <c r="Q610" s="93"/>
      <c r="R610" s="93"/>
    </row>
    <row r="611" spans="1:18" x14ac:dyDescent="0.2">
      <c r="A611" s="93"/>
      <c r="B611" s="93"/>
      <c r="C611" s="215"/>
      <c r="D611" s="93"/>
      <c r="E611" s="93"/>
      <c r="F611" s="93"/>
      <c r="G611" s="93"/>
      <c r="H611" s="93"/>
      <c r="I611" s="93"/>
      <c r="J611" s="93"/>
      <c r="K611" s="93"/>
      <c r="L611" s="93"/>
      <c r="M611" s="93"/>
      <c r="N611" s="93"/>
      <c r="O611" s="93"/>
      <c r="P611" s="93"/>
      <c r="Q611" s="93"/>
      <c r="R611" s="93"/>
    </row>
    <row r="612" spans="1:18" x14ac:dyDescent="0.2">
      <c r="A612" s="93"/>
      <c r="B612" s="93"/>
      <c r="C612" s="215"/>
      <c r="D612" s="93"/>
      <c r="E612" s="93"/>
      <c r="F612" s="93"/>
      <c r="G612" s="93"/>
      <c r="H612" s="93"/>
      <c r="I612" s="93"/>
      <c r="J612" s="93"/>
      <c r="K612" s="93"/>
      <c r="L612" s="93"/>
      <c r="M612" s="93"/>
      <c r="N612" s="93"/>
      <c r="O612" s="93"/>
      <c r="P612" s="93"/>
      <c r="Q612" s="93"/>
      <c r="R612" s="93"/>
    </row>
    <row r="613" spans="1:18" x14ac:dyDescent="0.2">
      <c r="A613" s="93"/>
      <c r="B613" s="93"/>
      <c r="C613" s="215"/>
      <c r="D613" s="93"/>
      <c r="E613" s="93"/>
      <c r="F613" s="93"/>
      <c r="G613" s="93"/>
      <c r="H613" s="93"/>
      <c r="I613" s="93"/>
      <c r="J613" s="93"/>
      <c r="K613" s="93"/>
      <c r="L613" s="93"/>
      <c r="M613" s="93"/>
      <c r="N613" s="93"/>
      <c r="O613" s="93"/>
      <c r="P613" s="93"/>
      <c r="Q613" s="93"/>
      <c r="R613" s="93"/>
    </row>
    <row r="614" spans="1:18" x14ac:dyDescent="0.2">
      <c r="A614" s="93"/>
      <c r="B614" s="93"/>
      <c r="C614" s="215"/>
      <c r="D614" s="93"/>
      <c r="E614" s="93"/>
      <c r="F614" s="93"/>
      <c r="G614" s="93"/>
      <c r="H614" s="93"/>
      <c r="I614" s="93"/>
      <c r="J614" s="93"/>
      <c r="K614" s="93"/>
      <c r="L614" s="93"/>
      <c r="M614" s="93"/>
      <c r="N614" s="93"/>
      <c r="O614" s="93"/>
      <c r="P614" s="93"/>
      <c r="Q614" s="93"/>
      <c r="R614" s="93"/>
    </row>
    <row r="615" spans="1:18" x14ac:dyDescent="0.2">
      <c r="A615" s="93"/>
      <c r="B615" s="93"/>
      <c r="C615" s="215"/>
      <c r="D615" s="93"/>
      <c r="E615" s="93"/>
      <c r="F615" s="93"/>
      <c r="G615" s="93"/>
      <c r="H615" s="93"/>
      <c r="I615" s="93"/>
      <c r="J615" s="93"/>
      <c r="K615" s="93"/>
      <c r="L615" s="93"/>
      <c r="M615" s="93"/>
      <c r="N615" s="93"/>
      <c r="O615" s="93"/>
      <c r="P615" s="93"/>
      <c r="Q615" s="93"/>
      <c r="R615" s="93"/>
    </row>
    <row r="616" spans="1:18" x14ac:dyDescent="0.2">
      <c r="A616" s="93"/>
      <c r="B616" s="93"/>
      <c r="C616" s="215"/>
      <c r="D616" s="93"/>
      <c r="E616" s="93"/>
      <c r="F616" s="93"/>
      <c r="G616" s="93"/>
      <c r="H616" s="93"/>
      <c r="I616" s="93"/>
      <c r="J616" s="93"/>
      <c r="K616" s="93"/>
      <c r="L616" s="93"/>
      <c r="M616" s="93"/>
      <c r="N616" s="93"/>
      <c r="O616" s="93"/>
      <c r="P616" s="93"/>
      <c r="Q616" s="93"/>
      <c r="R616" s="93"/>
    </row>
    <row r="617" spans="1:18" x14ac:dyDescent="0.2">
      <c r="A617" s="93"/>
      <c r="B617" s="93"/>
      <c r="C617" s="215"/>
      <c r="D617" s="93"/>
      <c r="E617" s="93"/>
      <c r="F617" s="93"/>
      <c r="G617" s="93"/>
      <c r="H617" s="93"/>
      <c r="I617" s="93"/>
      <c r="J617" s="93"/>
      <c r="K617" s="93"/>
      <c r="L617" s="93"/>
      <c r="M617" s="93"/>
      <c r="N617" s="93"/>
      <c r="O617" s="93"/>
      <c r="P617" s="93"/>
      <c r="Q617" s="93"/>
      <c r="R617" s="93"/>
    </row>
    <row r="618" spans="1:18" x14ac:dyDescent="0.2">
      <c r="A618" s="93"/>
      <c r="B618" s="93"/>
      <c r="C618" s="215"/>
      <c r="D618" s="93"/>
      <c r="E618" s="93"/>
      <c r="F618" s="93"/>
      <c r="G618" s="93"/>
      <c r="H618" s="93"/>
      <c r="I618" s="93"/>
      <c r="J618" s="93"/>
      <c r="K618" s="93"/>
      <c r="L618" s="93"/>
      <c r="M618" s="93"/>
      <c r="N618" s="93"/>
      <c r="O618" s="93"/>
      <c r="P618" s="93"/>
      <c r="Q618" s="93"/>
      <c r="R618" s="93"/>
    </row>
    <row r="619" spans="1:18" x14ac:dyDescent="0.2">
      <c r="A619" s="93"/>
      <c r="B619" s="93"/>
      <c r="C619" s="215"/>
      <c r="D619" s="93"/>
      <c r="E619" s="93"/>
      <c r="F619" s="93"/>
      <c r="G619" s="93"/>
      <c r="H619" s="93"/>
      <c r="I619" s="93"/>
      <c r="J619" s="93"/>
      <c r="K619" s="93"/>
      <c r="L619" s="93"/>
      <c r="M619" s="93"/>
      <c r="N619" s="93"/>
      <c r="O619" s="93"/>
      <c r="P619" s="93"/>
      <c r="Q619" s="93"/>
      <c r="R619" s="93"/>
    </row>
    <row r="620" spans="1:18" x14ac:dyDescent="0.2">
      <c r="A620" s="93"/>
      <c r="B620" s="93"/>
      <c r="C620" s="215"/>
      <c r="D620" s="93"/>
      <c r="E620" s="93"/>
      <c r="F620" s="93"/>
      <c r="G620" s="93"/>
      <c r="H620" s="93"/>
      <c r="I620" s="93"/>
      <c r="J620" s="93"/>
      <c r="K620" s="93"/>
      <c r="L620" s="93"/>
      <c r="M620" s="93"/>
      <c r="N620" s="93"/>
      <c r="O620" s="93"/>
      <c r="P620" s="93"/>
      <c r="Q620" s="93"/>
      <c r="R620" s="93"/>
    </row>
    <row r="621" spans="1:18" x14ac:dyDescent="0.2">
      <c r="A621" s="93"/>
      <c r="B621" s="93"/>
      <c r="C621" s="215"/>
      <c r="D621" s="93"/>
      <c r="E621" s="93"/>
      <c r="F621" s="93"/>
      <c r="G621" s="93"/>
      <c r="H621" s="93"/>
      <c r="I621" s="93"/>
      <c r="J621" s="93"/>
      <c r="K621" s="93"/>
      <c r="L621" s="93"/>
      <c r="M621" s="93"/>
      <c r="N621" s="93"/>
      <c r="O621" s="93"/>
      <c r="P621" s="93"/>
      <c r="Q621" s="93"/>
      <c r="R621" s="93"/>
    </row>
    <row r="622" spans="1:18" x14ac:dyDescent="0.2">
      <c r="A622" s="93"/>
      <c r="B622" s="93"/>
      <c r="C622" s="215"/>
      <c r="D622" s="93"/>
      <c r="E622" s="93"/>
      <c r="F622" s="93"/>
      <c r="G622" s="93"/>
      <c r="H622" s="93"/>
      <c r="I622" s="93"/>
      <c r="J622" s="93"/>
      <c r="K622" s="93"/>
      <c r="L622" s="93"/>
      <c r="M622" s="93"/>
      <c r="N622" s="93"/>
      <c r="O622" s="93"/>
      <c r="P622" s="93"/>
      <c r="Q622" s="93"/>
      <c r="R622" s="93"/>
    </row>
    <row r="623" spans="1:18" x14ac:dyDescent="0.2">
      <c r="A623" s="93"/>
      <c r="B623" s="93"/>
      <c r="C623" s="215"/>
      <c r="D623" s="93"/>
      <c r="E623" s="93"/>
      <c r="F623" s="93"/>
      <c r="G623" s="93"/>
      <c r="H623" s="93"/>
      <c r="I623" s="93"/>
      <c r="J623" s="93"/>
      <c r="K623" s="93"/>
      <c r="L623" s="93"/>
      <c r="M623" s="93"/>
      <c r="N623" s="93"/>
      <c r="O623" s="93"/>
      <c r="P623" s="93"/>
      <c r="Q623" s="93"/>
      <c r="R623" s="93"/>
    </row>
    <row r="624" spans="1:18" x14ac:dyDescent="0.2">
      <c r="A624" s="93"/>
      <c r="B624" s="93"/>
      <c r="C624" s="215"/>
      <c r="D624" s="93"/>
      <c r="E624" s="93"/>
      <c r="F624" s="93"/>
      <c r="G624" s="93"/>
      <c r="H624" s="93"/>
      <c r="I624" s="93"/>
      <c r="J624" s="93"/>
      <c r="K624" s="93"/>
      <c r="L624" s="93"/>
      <c r="M624" s="93"/>
      <c r="N624" s="93"/>
      <c r="O624" s="93"/>
      <c r="P624" s="93"/>
      <c r="Q624" s="93"/>
      <c r="R624" s="93"/>
    </row>
    <row r="625" spans="1:18" x14ac:dyDescent="0.2">
      <c r="A625" s="93"/>
      <c r="B625" s="93"/>
      <c r="C625" s="215"/>
      <c r="D625" s="93"/>
      <c r="E625" s="93"/>
      <c r="F625" s="93"/>
      <c r="G625" s="93"/>
      <c r="H625" s="93"/>
      <c r="I625" s="93"/>
      <c r="J625" s="93"/>
      <c r="K625" s="93"/>
      <c r="L625" s="93"/>
      <c r="M625" s="93"/>
      <c r="N625" s="93"/>
      <c r="O625" s="93"/>
      <c r="P625" s="93"/>
      <c r="Q625" s="93"/>
      <c r="R625" s="93"/>
    </row>
    <row r="626" spans="1:18" x14ac:dyDescent="0.2">
      <c r="A626" s="93"/>
      <c r="B626" s="93"/>
      <c r="C626" s="215"/>
      <c r="D626" s="93"/>
      <c r="E626" s="93"/>
      <c r="F626" s="93"/>
      <c r="G626" s="93"/>
      <c r="H626" s="93"/>
      <c r="I626" s="93"/>
      <c r="J626" s="93"/>
      <c r="K626" s="93"/>
      <c r="L626" s="93"/>
      <c r="M626" s="93"/>
      <c r="N626" s="93"/>
      <c r="O626" s="93"/>
      <c r="P626" s="93"/>
      <c r="Q626" s="93"/>
      <c r="R626" s="93"/>
    </row>
    <row r="627" spans="1:18" x14ac:dyDescent="0.2">
      <c r="A627" s="93"/>
      <c r="B627" s="93"/>
      <c r="C627" s="215"/>
      <c r="D627" s="93"/>
      <c r="E627" s="93"/>
      <c r="F627" s="93"/>
      <c r="G627" s="93"/>
      <c r="H627" s="93"/>
      <c r="I627" s="93"/>
      <c r="J627" s="93"/>
      <c r="K627" s="93"/>
      <c r="L627" s="93"/>
      <c r="M627" s="93"/>
      <c r="N627" s="93"/>
      <c r="O627" s="93"/>
      <c r="P627" s="93"/>
      <c r="Q627" s="93"/>
      <c r="R627" s="93"/>
    </row>
    <row r="628" spans="1:18" x14ac:dyDescent="0.2">
      <c r="A628" s="93"/>
      <c r="B628" s="93"/>
      <c r="C628" s="215"/>
      <c r="D628" s="93"/>
      <c r="E628" s="93"/>
      <c r="F628" s="93"/>
      <c r="G628" s="93"/>
      <c r="H628" s="93"/>
      <c r="I628" s="93"/>
      <c r="J628" s="93"/>
      <c r="K628" s="93"/>
      <c r="L628" s="93"/>
      <c r="M628" s="93"/>
      <c r="N628" s="93"/>
      <c r="O628" s="93"/>
      <c r="P628" s="93"/>
      <c r="Q628" s="93"/>
      <c r="R628" s="93"/>
    </row>
    <row r="629" spans="1:18" x14ac:dyDescent="0.2">
      <c r="A629" s="93"/>
      <c r="B629" s="93"/>
      <c r="C629" s="215"/>
      <c r="D629" s="93"/>
      <c r="E629" s="93"/>
      <c r="F629" s="93"/>
      <c r="G629" s="93"/>
      <c r="H629" s="93"/>
      <c r="I629" s="93"/>
      <c r="J629" s="93"/>
      <c r="K629" s="93"/>
      <c r="L629" s="93"/>
      <c r="M629" s="93"/>
      <c r="N629" s="93"/>
      <c r="O629" s="93"/>
      <c r="P629" s="93"/>
      <c r="Q629" s="93"/>
      <c r="R629" s="93"/>
    </row>
    <row r="630" spans="1:18" x14ac:dyDescent="0.2">
      <c r="A630" s="93"/>
      <c r="B630" s="93"/>
      <c r="C630" s="215"/>
      <c r="D630" s="93"/>
      <c r="E630" s="93"/>
      <c r="F630" s="93"/>
      <c r="G630" s="93"/>
      <c r="H630" s="93"/>
      <c r="I630" s="93"/>
      <c r="J630" s="93"/>
      <c r="K630" s="93"/>
      <c r="L630" s="93"/>
      <c r="M630" s="93"/>
      <c r="N630" s="93"/>
      <c r="O630" s="93"/>
      <c r="P630" s="93"/>
      <c r="Q630" s="93"/>
      <c r="R630" s="93"/>
    </row>
    <row r="631" spans="1:18" x14ac:dyDescent="0.2">
      <c r="A631" s="93"/>
      <c r="B631" s="93"/>
      <c r="C631" s="215"/>
      <c r="D631" s="93"/>
      <c r="E631" s="93"/>
      <c r="F631" s="93"/>
      <c r="G631" s="93"/>
      <c r="H631" s="93"/>
      <c r="I631" s="93"/>
      <c r="J631" s="93"/>
      <c r="K631" s="93"/>
      <c r="L631" s="93"/>
      <c r="M631" s="93"/>
      <c r="N631" s="93"/>
      <c r="O631" s="93"/>
      <c r="P631" s="93"/>
      <c r="Q631" s="93"/>
      <c r="R631" s="93"/>
    </row>
    <row r="632" spans="1:18" x14ac:dyDescent="0.2">
      <c r="A632" s="93"/>
      <c r="B632" s="93"/>
      <c r="C632" s="215"/>
      <c r="D632" s="93"/>
      <c r="E632" s="93"/>
      <c r="F632" s="93"/>
      <c r="G632" s="93"/>
      <c r="H632" s="93"/>
      <c r="I632" s="93"/>
      <c r="J632" s="93"/>
      <c r="K632" s="93"/>
      <c r="L632" s="93"/>
      <c r="M632" s="93"/>
      <c r="N632" s="93"/>
      <c r="O632" s="93"/>
      <c r="P632" s="93"/>
      <c r="Q632" s="93"/>
      <c r="R632" s="93"/>
    </row>
    <row r="633" spans="1:18" x14ac:dyDescent="0.2">
      <c r="A633" s="93"/>
      <c r="B633" s="93"/>
      <c r="C633" s="215"/>
      <c r="D633" s="93"/>
      <c r="E633" s="93"/>
      <c r="F633" s="93"/>
      <c r="G633" s="93"/>
      <c r="H633" s="93"/>
      <c r="I633" s="93"/>
      <c r="J633" s="93"/>
      <c r="K633" s="93"/>
      <c r="L633" s="93"/>
      <c r="M633" s="93"/>
      <c r="N633" s="93"/>
      <c r="O633" s="93"/>
      <c r="P633" s="93"/>
      <c r="Q633" s="93"/>
      <c r="R633" s="93"/>
    </row>
    <row r="634" spans="1:18" x14ac:dyDescent="0.2">
      <c r="A634" s="93"/>
      <c r="B634" s="93"/>
      <c r="C634" s="215"/>
      <c r="D634" s="93"/>
      <c r="E634" s="93"/>
      <c r="F634" s="93"/>
      <c r="G634" s="93"/>
      <c r="H634" s="93"/>
      <c r="I634" s="93"/>
      <c r="J634" s="93"/>
      <c r="K634" s="93"/>
      <c r="L634" s="93"/>
      <c r="M634" s="93"/>
      <c r="N634" s="93"/>
      <c r="O634" s="93"/>
      <c r="P634" s="93"/>
      <c r="Q634" s="93"/>
      <c r="R634" s="93"/>
    </row>
    <row r="635" spans="1:18" x14ac:dyDescent="0.2">
      <c r="A635" s="93"/>
      <c r="B635" s="93"/>
      <c r="C635" s="215"/>
      <c r="D635" s="93"/>
      <c r="E635" s="93"/>
      <c r="F635" s="93"/>
      <c r="G635" s="93"/>
      <c r="H635" s="93"/>
      <c r="I635" s="93"/>
      <c r="J635" s="93"/>
      <c r="K635" s="93"/>
      <c r="L635" s="93"/>
      <c r="M635" s="93"/>
      <c r="N635" s="93"/>
      <c r="O635" s="93"/>
      <c r="P635" s="93"/>
      <c r="Q635" s="93"/>
      <c r="R635" s="93"/>
    </row>
    <row r="636" spans="1:18" x14ac:dyDescent="0.2">
      <c r="A636" s="93"/>
      <c r="B636" s="93"/>
      <c r="C636" s="215"/>
      <c r="D636" s="93"/>
      <c r="E636" s="93"/>
      <c r="F636" s="93"/>
      <c r="G636" s="93"/>
      <c r="H636" s="93"/>
      <c r="I636" s="93"/>
      <c r="J636" s="93"/>
      <c r="K636" s="93"/>
      <c r="L636" s="93"/>
      <c r="M636" s="93"/>
      <c r="N636" s="93"/>
      <c r="O636" s="93"/>
      <c r="P636" s="93"/>
      <c r="Q636" s="93"/>
      <c r="R636" s="93"/>
    </row>
    <row r="637" spans="1:18" x14ac:dyDescent="0.2">
      <c r="A637" s="93"/>
      <c r="B637" s="93"/>
      <c r="C637" s="215"/>
      <c r="D637" s="93"/>
      <c r="E637" s="93"/>
      <c r="F637" s="93"/>
      <c r="G637" s="93"/>
      <c r="H637" s="93"/>
      <c r="I637" s="93"/>
      <c r="J637" s="93"/>
      <c r="K637" s="93"/>
      <c r="L637" s="93"/>
      <c r="M637" s="93"/>
      <c r="N637" s="93"/>
      <c r="O637" s="93"/>
      <c r="P637" s="93"/>
      <c r="Q637" s="93"/>
      <c r="R637" s="93"/>
    </row>
    <row r="638" spans="1:18" x14ac:dyDescent="0.2">
      <c r="A638" s="93"/>
      <c r="B638" s="93"/>
      <c r="C638" s="215"/>
      <c r="D638" s="93"/>
      <c r="E638" s="93"/>
      <c r="F638" s="93"/>
      <c r="G638" s="93"/>
      <c r="H638" s="93"/>
      <c r="I638" s="93"/>
      <c r="J638" s="93"/>
      <c r="K638" s="93"/>
      <c r="L638" s="93"/>
      <c r="M638" s="93"/>
      <c r="N638" s="93"/>
      <c r="O638" s="93"/>
      <c r="P638" s="93"/>
      <c r="Q638" s="93"/>
      <c r="R638" s="93"/>
    </row>
    <row r="639" spans="1:18" x14ac:dyDescent="0.2">
      <c r="A639" s="93"/>
      <c r="B639" s="93"/>
      <c r="C639" s="215"/>
      <c r="D639" s="93"/>
      <c r="E639" s="93"/>
      <c r="F639" s="93"/>
      <c r="G639" s="93"/>
      <c r="H639" s="93"/>
      <c r="I639" s="93"/>
      <c r="J639" s="93"/>
      <c r="K639" s="93"/>
      <c r="L639" s="93"/>
      <c r="M639" s="93"/>
      <c r="N639" s="93"/>
      <c r="O639" s="93"/>
      <c r="P639" s="93"/>
      <c r="Q639" s="93"/>
      <c r="R639" s="93"/>
    </row>
    <row r="640" spans="1:18" x14ac:dyDescent="0.2">
      <c r="A640" s="93"/>
      <c r="B640" s="93"/>
      <c r="C640" s="215"/>
      <c r="D640" s="93"/>
      <c r="E640" s="93"/>
      <c r="F640" s="93"/>
      <c r="G640" s="93"/>
      <c r="H640" s="93"/>
      <c r="I640" s="93"/>
      <c r="J640" s="93"/>
      <c r="K640" s="93"/>
      <c r="L640" s="93"/>
      <c r="M640" s="93"/>
      <c r="N640" s="93"/>
      <c r="O640" s="93"/>
      <c r="P640" s="93"/>
      <c r="Q640" s="93"/>
      <c r="R640" s="93"/>
    </row>
    <row r="641" spans="1:18" x14ac:dyDescent="0.2">
      <c r="A641" s="93"/>
      <c r="B641" s="93"/>
      <c r="C641" s="215"/>
      <c r="D641" s="93"/>
      <c r="E641" s="93"/>
      <c r="F641" s="93"/>
      <c r="G641" s="93"/>
      <c r="H641" s="93"/>
      <c r="I641" s="93"/>
      <c r="J641" s="93"/>
      <c r="K641" s="93"/>
      <c r="L641" s="93"/>
      <c r="M641" s="93"/>
      <c r="N641" s="93"/>
      <c r="O641" s="93"/>
      <c r="P641" s="93"/>
      <c r="Q641" s="93"/>
      <c r="R641" s="93"/>
    </row>
    <row r="642" spans="1:18" x14ac:dyDescent="0.2">
      <c r="A642" s="93"/>
      <c r="B642" s="93"/>
      <c r="C642" s="215"/>
      <c r="D642" s="93"/>
      <c r="E642" s="93"/>
      <c r="F642" s="93"/>
      <c r="G642" s="93"/>
      <c r="H642" s="93"/>
      <c r="I642" s="93"/>
      <c r="J642" s="93"/>
      <c r="K642" s="93"/>
      <c r="L642" s="93"/>
      <c r="M642" s="93"/>
      <c r="N642" s="93"/>
      <c r="O642" s="93"/>
      <c r="P642" s="93"/>
      <c r="Q642" s="93"/>
      <c r="R642" s="93"/>
    </row>
    <row r="643" spans="1:18" x14ac:dyDescent="0.2">
      <c r="A643" s="93"/>
      <c r="B643" s="93"/>
      <c r="C643" s="215"/>
      <c r="D643" s="93"/>
      <c r="E643" s="93"/>
      <c r="F643" s="93"/>
      <c r="G643" s="93"/>
      <c r="H643" s="93"/>
      <c r="I643" s="93"/>
      <c r="J643" s="93"/>
      <c r="K643" s="93"/>
      <c r="L643" s="93"/>
      <c r="M643" s="93"/>
      <c r="N643" s="93"/>
      <c r="O643" s="93"/>
      <c r="P643" s="93"/>
      <c r="Q643" s="93"/>
      <c r="R643" s="93"/>
    </row>
    <row r="644" spans="1:18" x14ac:dyDescent="0.2">
      <c r="A644" s="93"/>
      <c r="B644" s="93"/>
      <c r="C644" s="215"/>
      <c r="D644" s="93"/>
      <c r="E644" s="93"/>
      <c r="F644" s="93"/>
      <c r="G644" s="93"/>
      <c r="H644" s="93"/>
      <c r="I644" s="93"/>
      <c r="J644" s="93"/>
      <c r="K644" s="93"/>
      <c r="L644" s="93"/>
      <c r="M644" s="93"/>
      <c r="N644" s="93"/>
      <c r="O644" s="93"/>
      <c r="P644" s="93"/>
      <c r="Q644" s="93"/>
      <c r="R644" s="93"/>
    </row>
    <row r="645" spans="1:18" x14ac:dyDescent="0.2">
      <c r="A645" s="93"/>
      <c r="B645" s="93"/>
      <c r="C645" s="215"/>
      <c r="D645" s="93"/>
      <c r="E645" s="93"/>
      <c r="F645" s="93"/>
      <c r="G645" s="93"/>
      <c r="H645" s="93"/>
      <c r="I645" s="93"/>
      <c r="J645" s="93"/>
      <c r="K645" s="93"/>
      <c r="L645" s="93"/>
      <c r="M645" s="93"/>
      <c r="N645" s="93"/>
      <c r="O645" s="93"/>
      <c r="P645" s="93"/>
      <c r="Q645" s="93"/>
      <c r="R645" s="93"/>
    </row>
    <row r="646" spans="1:18" x14ac:dyDescent="0.2">
      <c r="A646" s="93"/>
      <c r="B646" s="93"/>
      <c r="C646" s="215"/>
      <c r="D646" s="93"/>
      <c r="E646" s="93"/>
      <c r="F646" s="93"/>
      <c r="G646" s="93"/>
      <c r="H646" s="93"/>
      <c r="I646" s="93"/>
      <c r="J646" s="93"/>
      <c r="K646" s="93"/>
      <c r="L646" s="93"/>
      <c r="M646" s="93"/>
      <c r="N646" s="93"/>
      <c r="O646" s="93"/>
      <c r="P646" s="93"/>
      <c r="Q646" s="93"/>
      <c r="R646" s="93"/>
    </row>
    <row r="647" spans="1:18" x14ac:dyDescent="0.2">
      <c r="A647" s="93"/>
      <c r="B647" s="93"/>
      <c r="C647" s="215"/>
      <c r="D647" s="93"/>
      <c r="E647" s="93"/>
      <c r="F647" s="93"/>
      <c r="G647" s="93"/>
      <c r="H647" s="93"/>
      <c r="I647" s="93"/>
      <c r="J647" s="93"/>
      <c r="K647" s="93"/>
      <c r="L647" s="93"/>
      <c r="M647" s="93"/>
      <c r="N647" s="93"/>
      <c r="O647" s="93"/>
      <c r="P647" s="93"/>
      <c r="Q647" s="93"/>
      <c r="R647" s="93"/>
    </row>
    <row r="648" spans="1:18" x14ac:dyDescent="0.2">
      <c r="A648" s="93"/>
      <c r="B648" s="93"/>
      <c r="C648" s="215"/>
      <c r="D648" s="93"/>
      <c r="E648" s="93"/>
      <c r="F648" s="93"/>
      <c r="G648" s="93"/>
      <c r="H648" s="93"/>
      <c r="I648" s="93"/>
      <c r="J648" s="93"/>
      <c r="K648" s="93"/>
      <c r="L648" s="93"/>
      <c r="M648" s="93"/>
      <c r="N648" s="93"/>
      <c r="O648" s="93"/>
      <c r="P648" s="93"/>
      <c r="Q648" s="93"/>
      <c r="R648" s="93"/>
    </row>
    <row r="649" spans="1:18" x14ac:dyDescent="0.2">
      <c r="A649" s="93"/>
      <c r="B649" s="93"/>
      <c r="C649" s="215"/>
      <c r="D649" s="93"/>
      <c r="E649" s="93"/>
      <c r="F649" s="93"/>
      <c r="G649" s="93"/>
      <c r="H649" s="93"/>
      <c r="I649" s="93"/>
      <c r="J649" s="93"/>
      <c r="K649" s="93"/>
      <c r="L649" s="93"/>
      <c r="M649" s="93"/>
      <c r="N649" s="93"/>
      <c r="O649" s="93"/>
      <c r="P649" s="93"/>
      <c r="Q649" s="93"/>
      <c r="R649" s="93"/>
    </row>
    <row r="650" spans="1:18" x14ac:dyDescent="0.2">
      <c r="A650" s="93"/>
      <c r="B650" s="93"/>
      <c r="C650" s="215"/>
      <c r="D650" s="93"/>
      <c r="E650" s="93"/>
      <c r="F650" s="93"/>
      <c r="G650" s="93"/>
      <c r="H650" s="93"/>
      <c r="I650" s="93"/>
      <c r="J650" s="93"/>
      <c r="K650" s="93"/>
      <c r="L650" s="93"/>
      <c r="M650" s="93"/>
      <c r="N650" s="93"/>
      <c r="O650" s="93"/>
      <c r="P650" s="93"/>
      <c r="Q650" s="93"/>
      <c r="R650" s="93"/>
    </row>
    <row r="651" spans="1:18" x14ac:dyDescent="0.2">
      <c r="A651" s="93"/>
      <c r="B651" s="93"/>
      <c r="C651" s="215"/>
      <c r="D651" s="93"/>
      <c r="E651" s="93"/>
      <c r="F651" s="93"/>
      <c r="G651" s="93"/>
      <c r="H651" s="93"/>
      <c r="I651" s="93"/>
      <c r="J651" s="93"/>
      <c r="K651" s="93"/>
      <c r="L651" s="93"/>
      <c r="M651" s="93"/>
      <c r="N651" s="93"/>
      <c r="O651" s="93"/>
      <c r="P651" s="93"/>
      <c r="Q651" s="93"/>
      <c r="R651" s="93"/>
    </row>
    <row r="652" spans="1:18" x14ac:dyDescent="0.2">
      <c r="A652" s="93"/>
      <c r="B652" s="93"/>
      <c r="C652" s="215"/>
      <c r="D652" s="93"/>
      <c r="E652" s="93"/>
      <c r="F652" s="93"/>
      <c r="G652" s="93"/>
      <c r="H652" s="93"/>
      <c r="I652" s="93"/>
      <c r="J652" s="93"/>
      <c r="K652" s="93"/>
      <c r="L652" s="93"/>
      <c r="M652" s="93"/>
      <c r="N652" s="93"/>
      <c r="O652" s="93"/>
      <c r="P652" s="93"/>
      <c r="Q652" s="93"/>
      <c r="R652" s="93"/>
    </row>
    <row r="653" spans="1:18" x14ac:dyDescent="0.2">
      <c r="A653" s="93"/>
      <c r="B653" s="93"/>
      <c r="C653" s="215"/>
      <c r="D653" s="93"/>
      <c r="E653" s="93"/>
      <c r="F653" s="93"/>
      <c r="G653" s="93"/>
      <c r="H653" s="93"/>
      <c r="I653" s="93"/>
      <c r="J653" s="93"/>
      <c r="K653" s="93"/>
      <c r="L653" s="93"/>
      <c r="M653" s="93"/>
      <c r="N653" s="93"/>
      <c r="O653" s="93"/>
      <c r="P653" s="93"/>
      <c r="Q653" s="93"/>
      <c r="R653" s="93"/>
    </row>
    <row r="654" spans="1:18" x14ac:dyDescent="0.2">
      <c r="A654" s="93"/>
      <c r="B654" s="93"/>
      <c r="C654" s="215"/>
      <c r="D654" s="93"/>
      <c r="E654" s="93"/>
      <c r="F654" s="93"/>
      <c r="G654" s="93"/>
      <c r="H654" s="93"/>
      <c r="I654" s="93"/>
      <c r="J654" s="93"/>
      <c r="K654" s="93"/>
      <c r="L654" s="93"/>
      <c r="M654" s="93"/>
      <c r="N654" s="93"/>
      <c r="O654" s="93"/>
      <c r="P654" s="93"/>
      <c r="Q654" s="93"/>
      <c r="R654" s="93"/>
    </row>
    <row r="655" spans="1:18" x14ac:dyDescent="0.2">
      <c r="A655" s="93"/>
      <c r="B655" s="93"/>
      <c r="C655" s="215"/>
      <c r="D655" s="93"/>
      <c r="E655" s="93"/>
      <c r="F655" s="93"/>
      <c r="G655" s="93"/>
      <c r="H655" s="93"/>
      <c r="I655" s="93"/>
      <c r="J655" s="93"/>
      <c r="K655" s="93"/>
      <c r="L655" s="93"/>
      <c r="M655" s="93"/>
      <c r="N655" s="93"/>
      <c r="O655" s="93"/>
      <c r="P655" s="93"/>
      <c r="Q655" s="93"/>
      <c r="R655" s="93"/>
    </row>
    <row r="656" spans="1:18" x14ac:dyDescent="0.2">
      <c r="A656" s="93"/>
      <c r="B656" s="93"/>
      <c r="C656" s="215"/>
      <c r="D656" s="93"/>
      <c r="E656" s="93"/>
      <c r="F656" s="93"/>
      <c r="G656" s="93"/>
      <c r="H656" s="93"/>
      <c r="I656" s="93"/>
      <c r="J656" s="93"/>
      <c r="K656" s="93"/>
      <c r="L656" s="93"/>
      <c r="M656" s="93"/>
      <c r="N656" s="93"/>
      <c r="O656" s="93"/>
      <c r="P656" s="93"/>
      <c r="Q656" s="93"/>
      <c r="R656" s="93"/>
    </row>
    <row r="657" spans="1:18" x14ac:dyDescent="0.2">
      <c r="A657" s="93"/>
      <c r="B657" s="93"/>
      <c r="C657" s="215"/>
      <c r="D657" s="93"/>
      <c r="E657" s="93"/>
      <c r="F657" s="93"/>
      <c r="G657" s="93"/>
      <c r="H657" s="93"/>
      <c r="I657" s="93"/>
      <c r="J657" s="93"/>
      <c r="K657" s="93"/>
      <c r="L657" s="93"/>
      <c r="M657" s="93"/>
      <c r="N657" s="93"/>
      <c r="O657" s="93"/>
      <c r="P657" s="93"/>
      <c r="Q657" s="93"/>
      <c r="R657" s="93"/>
    </row>
    <row r="658" spans="1:18" x14ac:dyDescent="0.2">
      <c r="A658" s="93"/>
      <c r="B658" s="93"/>
      <c r="C658" s="215"/>
      <c r="D658" s="93"/>
      <c r="E658" s="93"/>
      <c r="F658" s="93"/>
      <c r="G658" s="93"/>
      <c r="H658" s="93"/>
      <c r="I658" s="93"/>
      <c r="J658" s="93"/>
      <c r="K658" s="93"/>
      <c r="L658" s="93"/>
      <c r="M658" s="93"/>
      <c r="N658" s="93"/>
      <c r="O658" s="93"/>
      <c r="P658" s="93"/>
      <c r="Q658" s="93"/>
      <c r="R658" s="93"/>
    </row>
    <row r="659" spans="1:18" x14ac:dyDescent="0.2">
      <c r="A659" s="93"/>
      <c r="B659" s="93"/>
      <c r="C659" s="215"/>
      <c r="D659" s="93"/>
      <c r="E659" s="93"/>
      <c r="F659" s="93"/>
      <c r="G659" s="93"/>
      <c r="H659" s="93"/>
      <c r="I659" s="93"/>
      <c r="J659" s="93"/>
      <c r="K659" s="93"/>
      <c r="L659" s="93"/>
      <c r="M659" s="93"/>
      <c r="N659" s="93"/>
      <c r="O659" s="93"/>
      <c r="P659" s="93"/>
      <c r="Q659" s="93"/>
      <c r="R659" s="93"/>
    </row>
    <row r="660" spans="1:18" x14ac:dyDescent="0.2">
      <c r="A660" s="93"/>
      <c r="B660" s="93"/>
      <c r="C660" s="215"/>
      <c r="D660" s="93"/>
      <c r="E660" s="93"/>
      <c r="F660" s="93"/>
      <c r="G660" s="93"/>
      <c r="H660" s="93"/>
      <c r="I660" s="93"/>
      <c r="J660" s="93"/>
      <c r="K660" s="93"/>
      <c r="L660" s="93"/>
      <c r="M660" s="93"/>
      <c r="N660" s="93"/>
      <c r="O660" s="93"/>
      <c r="P660" s="93"/>
      <c r="Q660" s="93"/>
      <c r="R660" s="93"/>
    </row>
    <row r="661" spans="1:18" x14ac:dyDescent="0.2">
      <c r="A661" s="93"/>
      <c r="B661" s="93"/>
      <c r="C661" s="215"/>
      <c r="D661" s="93"/>
      <c r="E661" s="93"/>
      <c r="F661" s="93"/>
      <c r="G661" s="93"/>
      <c r="H661" s="93"/>
      <c r="I661" s="93"/>
      <c r="J661" s="93"/>
      <c r="K661" s="93"/>
      <c r="L661" s="93"/>
      <c r="M661" s="93"/>
      <c r="N661" s="93"/>
      <c r="O661" s="93"/>
      <c r="P661" s="93"/>
      <c r="Q661" s="93"/>
      <c r="R661" s="93"/>
    </row>
    <row r="662" spans="1:18" x14ac:dyDescent="0.2">
      <c r="A662" s="93"/>
      <c r="B662" s="93"/>
      <c r="C662" s="215"/>
      <c r="D662" s="93"/>
      <c r="E662" s="93"/>
      <c r="F662" s="93"/>
      <c r="G662" s="93"/>
      <c r="H662" s="93"/>
      <c r="I662" s="93"/>
      <c r="J662" s="93"/>
      <c r="K662" s="93"/>
      <c r="L662" s="93"/>
      <c r="M662" s="93"/>
      <c r="N662" s="93"/>
      <c r="O662" s="93"/>
      <c r="P662" s="93"/>
      <c r="Q662" s="93"/>
      <c r="R662" s="93"/>
    </row>
    <row r="663" spans="1:18" x14ac:dyDescent="0.2">
      <c r="A663" s="93"/>
      <c r="B663" s="93"/>
      <c r="C663" s="215"/>
      <c r="D663" s="93"/>
      <c r="E663" s="93"/>
      <c r="F663" s="93"/>
      <c r="G663" s="93"/>
      <c r="H663" s="93"/>
      <c r="I663" s="93"/>
      <c r="J663" s="93"/>
      <c r="K663" s="93"/>
      <c r="L663" s="93"/>
      <c r="M663" s="93"/>
      <c r="N663" s="93"/>
      <c r="O663" s="93"/>
      <c r="P663" s="93"/>
      <c r="Q663" s="93"/>
      <c r="R663" s="93"/>
    </row>
    <row r="664" spans="1:18" x14ac:dyDescent="0.2">
      <c r="A664" s="93"/>
      <c r="B664" s="93"/>
      <c r="C664" s="215"/>
      <c r="D664" s="93"/>
      <c r="E664" s="93"/>
      <c r="F664" s="93"/>
      <c r="G664" s="93"/>
      <c r="H664" s="93"/>
      <c r="I664" s="93"/>
      <c r="J664" s="93"/>
      <c r="K664" s="93"/>
      <c r="L664" s="93"/>
      <c r="M664" s="93"/>
      <c r="N664" s="93"/>
      <c r="O664" s="93"/>
      <c r="P664" s="93"/>
      <c r="Q664" s="93"/>
      <c r="R664" s="93"/>
    </row>
    <row r="665" spans="1:18" x14ac:dyDescent="0.2">
      <c r="A665" s="93"/>
      <c r="B665" s="93"/>
      <c r="C665" s="215"/>
      <c r="D665" s="93"/>
      <c r="E665" s="93"/>
      <c r="F665" s="93"/>
      <c r="G665" s="93"/>
      <c r="H665" s="93"/>
      <c r="I665" s="93"/>
      <c r="J665" s="93"/>
      <c r="K665" s="93"/>
      <c r="L665" s="93"/>
      <c r="M665" s="93"/>
      <c r="N665" s="93"/>
      <c r="O665" s="93"/>
      <c r="P665" s="93"/>
      <c r="Q665" s="93"/>
      <c r="R665" s="93"/>
    </row>
    <row r="666" spans="1:18" x14ac:dyDescent="0.2">
      <c r="A666" s="93"/>
      <c r="B666" s="93"/>
      <c r="C666" s="215"/>
      <c r="D666" s="93"/>
      <c r="E666" s="93"/>
      <c r="F666" s="93"/>
      <c r="G666" s="93"/>
      <c r="H666" s="93"/>
      <c r="I666" s="93"/>
      <c r="J666" s="93"/>
      <c r="K666" s="93"/>
      <c r="L666" s="93"/>
      <c r="M666" s="93"/>
      <c r="N666" s="93"/>
      <c r="O666" s="93"/>
      <c r="P666" s="93"/>
      <c r="Q666" s="93"/>
      <c r="R666" s="93"/>
    </row>
    <row r="667" spans="1:18" x14ac:dyDescent="0.2">
      <c r="A667" s="93"/>
      <c r="B667" s="93"/>
      <c r="C667" s="215"/>
      <c r="D667" s="93"/>
      <c r="E667" s="93"/>
      <c r="F667" s="93"/>
      <c r="G667" s="93"/>
      <c r="H667" s="93"/>
      <c r="I667" s="93"/>
      <c r="J667" s="93"/>
      <c r="K667" s="93"/>
      <c r="L667" s="93"/>
      <c r="M667" s="93"/>
      <c r="N667" s="93"/>
      <c r="O667" s="93"/>
      <c r="P667" s="93"/>
      <c r="Q667" s="93"/>
      <c r="R667" s="93"/>
    </row>
    <row r="668" spans="1:18" x14ac:dyDescent="0.2">
      <c r="A668" s="93"/>
      <c r="B668" s="93"/>
      <c r="C668" s="215"/>
      <c r="D668" s="93"/>
      <c r="E668" s="93"/>
      <c r="F668" s="93"/>
      <c r="G668" s="93"/>
      <c r="H668" s="93"/>
      <c r="I668" s="93"/>
      <c r="J668" s="93"/>
      <c r="K668" s="93"/>
      <c r="L668" s="93"/>
      <c r="M668" s="93"/>
      <c r="N668" s="93"/>
      <c r="O668" s="93"/>
      <c r="P668" s="93"/>
      <c r="Q668" s="93"/>
      <c r="R668" s="93"/>
    </row>
    <row r="669" spans="1:18" x14ac:dyDescent="0.2">
      <c r="A669" s="93"/>
      <c r="B669" s="93"/>
      <c r="C669" s="215"/>
      <c r="D669" s="93"/>
      <c r="E669" s="93"/>
      <c r="F669" s="93"/>
      <c r="G669" s="93"/>
      <c r="H669" s="93"/>
      <c r="I669" s="93"/>
      <c r="J669" s="93"/>
      <c r="K669" s="93"/>
      <c r="L669" s="93"/>
      <c r="M669" s="93"/>
      <c r="N669" s="93"/>
      <c r="O669" s="93"/>
      <c r="P669" s="93"/>
      <c r="Q669" s="93"/>
      <c r="R669" s="93"/>
    </row>
    <row r="670" spans="1:18" x14ac:dyDescent="0.2">
      <c r="A670" s="93"/>
      <c r="B670" s="93"/>
      <c r="C670" s="215"/>
      <c r="D670" s="93"/>
      <c r="E670" s="93"/>
      <c r="F670" s="93"/>
      <c r="G670" s="93"/>
      <c r="H670" s="93"/>
      <c r="I670" s="93"/>
      <c r="J670" s="93"/>
      <c r="K670" s="93"/>
      <c r="L670" s="93"/>
      <c r="M670" s="93"/>
      <c r="N670" s="93"/>
      <c r="O670" s="93"/>
      <c r="P670" s="93"/>
      <c r="Q670" s="93"/>
      <c r="R670" s="93"/>
    </row>
    <row r="671" spans="1:18" x14ac:dyDescent="0.2">
      <c r="A671" s="93"/>
      <c r="B671" s="93"/>
      <c r="C671" s="215"/>
      <c r="D671" s="93"/>
      <c r="E671" s="93"/>
      <c r="F671" s="93"/>
      <c r="G671" s="93"/>
      <c r="H671" s="93"/>
      <c r="I671" s="93"/>
      <c r="J671" s="93"/>
      <c r="K671" s="93"/>
      <c r="L671" s="93"/>
      <c r="M671" s="93"/>
      <c r="N671" s="93"/>
      <c r="O671" s="93"/>
      <c r="P671" s="93"/>
      <c r="Q671" s="93"/>
      <c r="R671" s="93"/>
    </row>
    <row r="672" spans="1:18" x14ac:dyDescent="0.2">
      <c r="A672" s="93"/>
      <c r="B672" s="93"/>
      <c r="C672" s="215"/>
      <c r="D672" s="93"/>
      <c r="E672" s="93"/>
      <c r="F672" s="93"/>
      <c r="G672" s="93"/>
      <c r="H672" s="93"/>
      <c r="I672" s="93"/>
      <c r="J672" s="93"/>
      <c r="K672" s="93"/>
      <c r="L672" s="93"/>
      <c r="M672" s="93"/>
      <c r="N672" s="93"/>
      <c r="O672" s="93"/>
      <c r="P672" s="93"/>
      <c r="Q672" s="93"/>
      <c r="R672" s="93"/>
    </row>
    <row r="673" spans="1:18" x14ac:dyDescent="0.2">
      <c r="A673" s="93"/>
      <c r="B673" s="93"/>
      <c r="C673" s="215"/>
      <c r="D673" s="93"/>
      <c r="E673" s="93"/>
      <c r="F673" s="93"/>
      <c r="G673" s="93"/>
      <c r="H673" s="93"/>
      <c r="I673" s="93"/>
      <c r="J673" s="93"/>
      <c r="K673" s="93"/>
      <c r="L673" s="93"/>
      <c r="M673" s="93"/>
      <c r="N673" s="93"/>
      <c r="O673" s="93"/>
      <c r="P673" s="93"/>
      <c r="Q673" s="93"/>
      <c r="R673" s="93"/>
    </row>
    <row r="674" spans="1:18" x14ac:dyDescent="0.2">
      <c r="A674" s="93"/>
      <c r="B674" s="93"/>
      <c r="C674" s="215"/>
      <c r="D674" s="93"/>
      <c r="E674" s="93"/>
      <c r="F674" s="93"/>
      <c r="G674" s="93"/>
      <c r="H674" s="93"/>
      <c r="I674" s="93"/>
      <c r="J674" s="93"/>
      <c r="K674" s="93"/>
      <c r="L674" s="93"/>
      <c r="M674" s="93"/>
      <c r="N674" s="93"/>
      <c r="O674" s="93"/>
      <c r="P674" s="93"/>
      <c r="Q674" s="93"/>
      <c r="R674" s="93"/>
    </row>
    <row r="675" spans="1:18" x14ac:dyDescent="0.2">
      <c r="A675" s="93"/>
      <c r="B675" s="93"/>
      <c r="C675" s="215"/>
      <c r="D675" s="93"/>
      <c r="E675" s="93"/>
      <c r="F675" s="93"/>
      <c r="G675" s="93"/>
      <c r="H675" s="93"/>
      <c r="I675" s="93"/>
      <c r="J675" s="93"/>
      <c r="K675" s="93"/>
      <c r="L675" s="93"/>
      <c r="M675" s="93"/>
      <c r="N675" s="93"/>
      <c r="O675" s="93"/>
      <c r="P675" s="93"/>
      <c r="Q675" s="93"/>
      <c r="R675" s="93"/>
    </row>
    <row r="676" spans="1:18" x14ac:dyDescent="0.2">
      <c r="A676" s="93"/>
      <c r="B676" s="93"/>
      <c r="C676" s="215"/>
      <c r="D676" s="93"/>
      <c r="E676" s="93"/>
      <c r="F676" s="93"/>
      <c r="G676" s="93"/>
      <c r="H676" s="93"/>
      <c r="I676" s="93"/>
      <c r="J676" s="93"/>
      <c r="K676" s="93"/>
      <c r="L676" s="93"/>
      <c r="M676" s="93"/>
      <c r="N676" s="93"/>
      <c r="O676" s="93"/>
      <c r="P676" s="93"/>
      <c r="Q676" s="93"/>
      <c r="R676" s="93"/>
    </row>
    <row r="677" spans="1:18" x14ac:dyDescent="0.2">
      <c r="A677" s="93"/>
      <c r="B677" s="93"/>
      <c r="C677" s="215"/>
      <c r="D677" s="93"/>
      <c r="E677" s="93"/>
      <c r="F677" s="93"/>
      <c r="G677" s="93"/>
      <c r="H677" s="93"/>
      <c r="I677" s="93"/>
      <c r="J677" s="93"/>
      <c r="K677" s="93"/>
      <c r="L677" s="93"/>
      <c r="M677" s="93"/>
      <c r="N677" s="93"/>
      <c r="O677" s="93"/>
      <c r="P677" s="93"/>
      <c r="Q677" s="93"/>
      <c r="R677" s="93"/>
    </row>
    <row r="678" spans="1:18" x14ac:dyDescent="0.2">
      <c r="A678" s="93"/>
      <c r="B678" s="93"/>
      <c r="C678" s="215"/>
      <c r="D678" s="93"/>
      <c r="E678" s="93"/>
      <c r="F678" s="93"/>
      <c r="G678" s="93"/>
      <c r="H678" s="93"/>
      <c r="I678" s="93"/>
      <c r="J678" s="93"/>
      <c r="K678" s="93"/>
      <c r="L678" s="93"/>
      <c r="M678" s="93"/>
      <c r="N678" s="93"/>
      <c r="O678" s="93"/>
      <c r="P678" s="93"/>
      <c r="Q678" s="93"/>
      <c r="R678" s="93"/>
    </row>
    <row r="679" spans="1:18" x14ac:dyDescent="0.2">
      <c r="A679" s="93"/>
      <c r="B679" s="93"/>
      <c r="C679" s="215"/>
      <c r="D679" s="93"/>
      <c r="E679" s="93"/>
      <c r="F679" s="93"/>
      <c r="G679" s="93"/>
      <c r="H679" s="93"/>
      <c r="I679" s="93"/>
      <c r="J679" s="93"/>
      <c r="K679" s="93"/>
      <c r="L679" s="93"/>
      <c r="M679" s="93"/>
      <c r="N679" s="93"/>
      <c r="O679" s="93"/>
      <c r="P679" s="93"/>
      <c r="Q679" s="93"/>
      <c r="R679" s="93"/>
    </row>
    <row r="680" spans="1:18" x14ac:dyDescent="0.2">
      <c r="A680" s="93"/>
      <c r="B680" s="93"/>
      <c r="C680" s="215"/>
      <c r="D680" s="93"/>
      <c r="E680" s="93"/>
      <c r="F680" s="93"/>
      <c r="G680" s="93"/>
      <c r="H680" s="93"/>
      <c r="I680" s="93"/>
      <c r="J680" s="93"/>
      <c r="K680" s="93"/>
      <c r="L680" s="93"/>
      <c r="M680" s="93"/>
      <c r="N680" s="93"/>
      <c r="O680" s="93"/>
      <c r="P680" s="93"/>
      <c r="Q680" s="93"/>
      <c r="R680" s="93"/>
    </row>
    <row r="681" spans="1:18" x14ac:dyDescent="0.2">
      <c r="A681" s="93"/>
      <c r="B681" s="93"/>
      <c r="C681" s="215"/>
      <c r="D681" s="93"/>
      <c r="E681" s="93"/>
      <c r="F681" s="93"/>
      <c r="G681" s="93"/>
      <c r="H681" s="93"/>
      <c r="I681" s="93"/>
      <c r="J681" s="93"/>
      <c r="K681" s="93"/>
      <c r="L681" s="93"/>
      <c r="M681" s="93"/>
      <c r="N681" s="93"/>
      <c r="O681" s="93"/>
      <c r="P681" s="93"/>
      <c r="Q681" s="93"/>
      <c r="R681" s="93"/>
    </row>
    <row r="682" spans="1:18" x14ac:dyDescent="0.2">
      <c r="A682" s="93"/>
      <c r="B682" s="93"/>
      <c r="C682" s="215"/>
      <c r="D682" s="93"/>
      <c r="E682" s="93"/>
      <c r="F682" s="93"/>
      <c r="G682" s="93"/>
      <c r="H682" s="93"/>
      <c r="I682" s="93"/>
      <c r="J682" s="93"/>
      <c r="K682" s="93"/>
      <c r="L682" s="93"/>
      <c r="M682" s="93"/>
      <c r="N682" s="93"/>
      <c r="O682" s="93"/>
      <c r="P682" s="93"/>
      <c r="Q682" s="93"/>
      <c r="R682" s="93"/>
    </row>
    <row r="683" spans="1:18" x14ac:dyDescent="0.2">
      <c r="A683" s="93"/>
      <c r="B683" s="93"/>
      <c r="C683" s="215"/>
      <c r="D683" s="93"/>
      <c r="E683" s="93"/>
      <c r="F683" s="93"/>
      <c r="G683" s="93"/>
      <c r="H683" s="93"/>
      <c r="I683" s="93"/>
      <c r="J683" s="93"/>
      <c r="K683" s="93"/>
      <c r="L683" s="93"/>
      <c r="M683" s="93"/>
      <c r="N683" s="93"/>
      <c r="O683" s="93"/>
      <c r="P683" s="93"/>
      <c r="Q683" s="93"/>
      <c r="R683" s="93"/>
    </row>
    <row r="684" spans="1:18" x14ac:dyDescent="0.2">
      <c r="A684" s="93"/>
      <c r="B684" s="93"/>
      <c r="C684" s="215"/>
      <c r="D684" s="93"/>
      <c r="E684" s="93"/>
      <c r="F684" s="93"/>
      <c r="G684" s="93"/>
      <c r="H684" s="93"/>
      <c r="I684" s="93"/>
      <c r="J684" s="93"/>
      <c r="K684" s="93"/>
      <c r="L684" s="93"/>
      <c r="M684" s="93"/>
      <c r="N684" s="93"/>
      <c r="O684" s="93"/>
      <c r="P684" s="93"/>
      <c r="Q684" s="93"/>
      <c r="R684" s="93"/>
    </row>
    <row r="685" spans="1:18" x14ac:dyDescent="0.2">
      <c r="A685" s="93"/>
      <c r="B685" s="93"/>
      <c r="C685" s="215"/>
      <c r="D685" s="93"/>
      <c r="E685" s="93"/>
      <c r="F685" s="93"/>
      <c r="G685" s="93"/>
      <c r="H685" s="93"/>
      <c r="I685" s="93"/>
      <c r="J685" s="93"/>
      <c r="K685" s="93"/>
      <c r="L685" s="93"/>
      <c r="M685" s="93"/>
      <c r="N685" s="93"/>
      <c r="O685" s="93"/>
      <c r="P685" s="93"/>
      <c r="Q685" s="93"/>
      <c r="R685" s="93"/>
    </row>
  </sheetData>
  <mergeCells count="4">
    <mergeCell ref="A1:B1"/>
    <mergeCell ref="A6:R6"/>
    <mergeCell ref="A7:R7"/>
    <mergeCell ref="A586:C586"/>
  </mergeCells>
  <pageMargins left="0.98425196850393704" right="0.39370078740157483" top="0.39370078740157483" bottom="0.39370078740157483" header="0.31496062992125984" footer="0.31496062992125984"/>
  <pageSetup paperSize="9" scale="55" fitToHeight="0" orientation="portrait" r:id="rId1"/>
  <headerFooter differentFirst="1">
    <oddHeader>&amp;C&amp;P</oddHeader>
    <firstHeader xml:space="preserve">&amp;C
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FF"/>
    <outlinePr summaryBelow="0"/>
    <pageSetUpPr fitToPage="1"/>
  </sheetPr>
  <dimension ref="A1:W1046"/>
  <sheetViews>
    <sheetView showGridLines="0" zoomScale="70" zoomScaleNormal="70" workbookViewId="0">
      <selection activeCell="Q4" sqref="Q4"/>
    </sheetView>
  </sheetViews>
  <sheetFormatPr defaultRowHeight="12.75" outlineLevelRow="7" x14ac:dyDescent="0.2"/>
  <cols>
    <col min="1" max="1" width="10.85546875" style="6" customWidth="1"/>
    <col min="2" max="2" width="13.140625" style="6" customWidth="1"/>
    <col min="3" max="3" width="17.85546875" style="6" customWidth="1"/>
    <col min="4" max="4" width="10.28515625" style="6" customWidth="1"/>
    <col min="5" max="5" width="78.42578125" style="95" customWidth="1"/>
    <col min="6" max="8" width="17.28515625" style="6" hidden="1" customWidth="1"/>
    <col min="9" max="11" width="17.28515625" style="147" hidden="1" customWidth="1"/>
    <col min="12" max="12" width="17.28515625" style="6" customWidth="1"/>
    <col min="13" max="14" width="17.85546875" style="6" hidden="1" customWidth="1"/>
    <col min="15" max="15" width="17.140625" style="6" hidden="1" customWidth="1"/>
    <col min="16" max="16" width="17.28515625" style="147" hidden="1" customWidth="1"/>
    <col min="17" max="17" width="17.28515625" style="6" customWidth="1"/>
    <col min="18" max="18" width="17.7109375" style="6" hidden="1" customWidth="1"/>
    <col min="19" max="19" width="17.42578125" style="6" hidden="1" customWidth="1"/>
    <col min="20" max="20" width="16.140625" style="6" hidden="1" customWidth="1"/>
    <col min="21" max="21" width="17.28515625" style="147" hidden="1" customWidth="1"/>
    <col min="22" max="22" width="17.28515625" style="6" customWidth="1"/>
    <col min="23" max="24" width="9.140625" style="6" customWidth="1"/>
    <col min="25" max="16384" width="9.140625" style="6"/>
  </cols>
  <sheetData>
    <row r="1" spans="1:23" s="84" customFormat="1" ht="15.75" x14ac:dyDescent="0.25">
      <c r="A1" s="229"/>
      <c r="B1" s="229"/>
      <c r="C1" s="229"/>
      <c r="D1" s="229"/>
      <c r="E1" s="82"/>
      <c r="F1" s="83"/>
      <c r="G1" s="83"/>
      <c r="H1" s="83"/>
      <c r="I1" s="129"/>
      <c r="J1" s="129"/>
      <c r="K1" s="129"/>
      <c r="L1" s="83"/>
      <c r="M1" s="1"/>
      <c r="N1" s="1"/>
      <c r="O1" s="1"/>
      <c r="P1" s="129"/>
      <c r="Q1" s="1" t="s">
        <v>657</v>
      </c>
      <c r="R1" s="1"/>
      <c r="T1" s="1"/>
      <c r="U1" s="129"/>
      <c r="V1" s="83"/>
    </row>
    <row r="2" spans="1:23" s="84" customFormat="1" ht="15.75" x14ac:dyDescent="0.25">
      <c r="A2" s="83"/>
      <c r="B2" s="83"/>
      <c r="C2" s="83"/>
      <c r="D2" s="83"/>
      <c r="E2" s="82"/>
      <c r="F2" s="83"/>
      <c r="G2" s="83"/>
      <c r="H2" s="83"/>
      <c r="I2" s="129"/>
      <c r="J2" s="129"/>
      <c r="K2" s="129"/>
      <c r="L2" s="83"/>
      <c r="M2" s="2"/>
      <c r="N2" s="2"/>
      <c r="O2" s="2"/>
      <c r="P2" s="129"/>
      <c r="Q2" s="2" t="s">
        <v>532</v>
      </c>
      <c r="R2" s="2"/>
      <c r="T2" s="2"/>
      <c r="U2" s="129"/>
      <c r="V2" s="83"/>
    </row>
    <row r="3" spans="1:23" s="84" customFormat="1" ht="15.75" x14ac:dyDescent="0.25">
      <c r="A3" s="98"/>
      <c r="B3" s="85"/>
      <c r="C3" s="85"/>
      <c r="D3" s="85"/>
      <c r="E3" s="86"/>
      <c r="F3" s="85"/>
      <c r="G3" s="85"/>
      <c r="H3" s="85"/>
      <c r="I3" s="130"/>
      <c r="J3" s="130"/>
      <c r="K3" s="130"/>
      <c r="L3" s="85"/>
      <c r="M3" s="3"/>
      <c r="N3" s="3"/>
      <c r="O3" s="3"/>
      <c r="P3" s="130"/>
      <c r="Q3" s="3" t="s">
        <v>533</v>
      </c>
      <c r="R3" s="3"/>
      <c r="T3" s="3"/>
      <c r="U3" s="130"/>
      <c r="V3" s="85"/>
    </row>
    <row r="4" spans="1:23" s="84" customFormat="1" ht="15.75" x14ac:dyDescent="0.25">
      <c r="A4" s="98"/>
      <c r="B4" s="85"/>
      <c r="C4" s="85"/>
      <c r="D4" s="85"/>
      <c r="E4" s="87"/>
      <c r="F4" s="85"/>
      <c r="G4" s="85"/>
      <c r="H4" s="85"/>
      <c r="I4" s="130"/>
      <c r="J4" s="130"/>
      <c r="K4" s="130"/>
      <c r="L4" s="85"/>
      <c r="M4" s="3"/>
      <c r="N4" s="3"/>
      <c r="O4" s="3"/>
      <c r="P4" s="130"/>
      <c r="Q4" s="3" t="s">
        <v>857</v>
      </c>
      <c r="R4" s="3"/>
      <c r="T4" s="3"/>
      <c r="U4" s="130"/>
      <c r="V4" s="85"/>
    </row>
    <row r="5" spans="1:23" s="84" customFormat="1" ht="15.75" x14ac:dyDescent="0.25">
      <c r="A5" s="83"/>
      <c r="B5" s="83"/>
      <c r="C5" s="83"/>
      <c r="D5" s="83"/>
      <c r="E5" s="82"/>
      <c r="F5" s="83"/>
      <c r="G5" s="83"/>
      <c r="H5" s="83"/>
      <c r="I5" s="129"/>
      <c r="J5" s="129"/>
      <c r="K5" s="129"/>
      <c r="L5" s="83"/>
      <c r="M5" s="83"/>
      <c r="N5" s="83"/>
      <c r="O5" s="83"/>
      <c r="P5" s="129"/>
      <c r="Q5" s="83"/>
      <c r="U5" s="129"/>
      <c r="V5" s="83"/>
    </row>
    <row r="6" spans="1:23" s="84" customFormat="1" ht="15.75" customHeight="1" x14ac:dyDescent="0.25">
      <c r="A6" s="230" t="s">
        <v>530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</row>
    <row r="7" spans="1:23" s="84" customFormat="1" ht="15.75" customHeight="1" x14ac:dyDescent="0.25">
      <c r="A7" s="230" t="s">
        <v>695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</row>
    <row r="8" spans="1:23" s="84" customFormat="1" ht="15.75" x14ac:dyDescent="0.25">
      <c r="A8" s="241"/>
      <c r="B8" s="241"/>
      <c r="C8" s="241"/>
      <c r="D8" s="241"/>
      <c r="E8" s="88"/>
      <c r="I8" s="131"/>
      <c r="J8" s="131"/>
      <c r="K8" s="131"/>
      <c r="P8" s="131"/>
      <c r="U8" s="131"/>
      <c r="V8" s="84" t="s">
        <v>525</v>
      </c>
    </row>
    <row r="9" spans="1:23" s="84" customFormat="1" ht="27.75" customHeight="1" x14ac:dyDescent="0.25">
      <c r="A9" s="242" t="s">
        <v>685</v>
      </c>
      <c r="B9" s="244" t="s">
        <v>686</v>
      </c>
      <c r="C9" s="244"/>
      <c r="D9" s="244"/>
      <c r="E9" s="245" t="s">
        <v>526</v>
      </c>
      <c r="F9" s="246" t="s">
        <v>660</v>
      </c>
      <c r="G9" s="246" t="s">
        <v>676</v>
      </c>
      <c r="H9" s="246" t="s">
        <v>690</v>
      </c>
      <c r="I9" s="235" t="s">
        <v>659</v>
      </c>
      <c r="J9" s="236"/>
      <c r="K9" s="237"/>
      <c r="L9" s="246" t="s">
        <v>661</v>
      </c>
      <c r="M9" s="246" t="s">
        <v>668</v>
      </c>
      <c r="N9" s="246" t="s">
        <v>676</v>
      </c>
      <c r="O9" s="246" t="s">
        <v>691</v>
      </c>
      <c r="P9" s="247" t="s">
        <v>759</v>
      </c>
      <c r="Q9" s="246" t="s">
        <v>665</v>
      </c>
      <c r="R9" s="246" t="s">
        <v>669</v>
      </c>
      <c r="S9" s="246" t="s">
        <v>676</v>
      </c>
      <c r="T9" s="246" t="s">
        <v>692</v>
      </c>
      <c r="U9" s="247" t="s">
        <v>759</v>
      </c>
      <c r="V9" s="246" t="s">
        <v>667</v>
      </c>
    </row>
    <row r="10" spans="1:23" s="91" customFormat="1" ht="44.25" customHeight="1" x14ac:dyDescent="0.2">
      <c r="A10" s="243"/>
      <c r="B10" s="97" t="s">
        <v>687</v>
      </c>
      <c r="C10" s="96" t="s">
        <v>683</v>
      </c>
      <c r="D10" s="96" t="s">
        <v>684</v>
      </c>
      <c r="E10" s="245"/>
      <c r="F10" s="246"/>
      <c r="G10" s="246"/>
      <c r="H10" s="246"/>
      <c r="I10" s="132" t="s">
        <v>697</v>
      </c>
      <c r="J10" s="132" t="s">
        <v>698</v>
      </c>
      <c r="K10" s="133" t="s">
        <v>715</v>
      </c>
      <c r="L10" s="246"/>
      <c r="M10" s="246"/>
      <c r="N10" s="246"/>
      <c r="O10" s="246"/>
      <c r="P10" s="247"/>
      <c r="Q10" s="246"/>
      <c r="R10" s="246"/>
      <c r="S10" s="246"/>
      <c r="T10" s="246"/>
      <c r="U10" s="247"/>
      <c r="V10" s="246"/>
    </row>
    <row r="11" spans="1:23" s="91" customFormat="1" ht="19.5" customHeight="1" x14ac:dyDescent="0.2">
      <c r="A11" s="79" t="s">
        <v>534</v>
      </c>
      <c r="B11" s="79" t="s">
        <v>535</v>
      </c>
      <c r="C11" s="79" t="s">
        <v>536</v>
      </c>
      <c r="D11" s="79" t="s">
        <v>537</v>
      </c>
      <c r="E11" s="64">
        <v>5</v>
      </c>
      <c r="F11" s="80" t="s">
        <v>538</v>
      </c>
      <c r="G11" s="80" t="s">
        <v>539</v>
      </c>
      <c r="H11" s="80" t="s">
        <v>538</v>
      </c>
      <c r="I11" s="134" t="s">
        <v>539</v>
      </c>
      <c r="J11" s="134" t="s">
        <v>540</v>
      </c>
      <c r="K11" s="134" t="s">
        <v>662</v>
      </c>
      <c r="L11" s="80" t="s">
        <v>538</v>
      </c>
      <c r="M11" s="80" t="s">
        <v>662</v>
      </c>
      <c r="N11" s="80" t="s">
        <v>663</v>
      </c>
      <c r="O11" s="80" t="s">
        <v>693</v>
      </c>
      <c r="P11" s="134" t="s">
        <v>664</v>
      </c>
      <c r="Q11" s="80" t="s">
        <v>539</v>
      </c>
      <c r="R11" s="80" t="s">
        <v>664</v>
      </c>
      <c r="S11" s="80" t="s">
        <v>666</v>
      </c>
      <c r="T11" s="80" t="s">
        <v>694</v>
      </c>
      <c r="U11" s="134" t="s">
        <v>696</v>
      </c>
      <c r="V11" s="80" t="s">
        <v>540</v>
      </c>
    </row>
    <row r="12" spans="1:23" ht="31.5" hidden="1" x14ac:dyDescent="0.2">
      <c r="A12" s="5" t="s">
        <v>0</v>
      </c>
      <c r="B12" s="5"/>
      <c r="C12" s="5"/>
      <c r="D12" s="5"/>
      <c r="E12" s="21" t="s">
        <v>1</v>
      </c>
      <c r="F12" s="4">
        <f>F13+F27</f>
        <v>8142.0999999999995</v>
      </c>
      <c r="G12" s="4">
        <f t="shared" ref="G12:J12" si="0">G13+G27</f>
        <v>0</v>
      </c>
      <c r="H12" s="4">
        <f t="shared" si="0"/>
        <v>8142.0999999999995</v>
      </c>
      <c r="I12" s="135">
        <f t="shared" si="0"/>
        <v>0</v>
      </c>
      <c r="J12" s="135">
        <f t="shared" si="0"/>
        <v>0</v>
      </c>
      <c r="K12" s="135">
        <f t="shared" ref="K12:L12" si="1">K13+K27</f>
        <v>0</v>
      </c>
      <c r="L12" s="4">
        <f t="shared" si="1"/>
        <v>8142.0999999999995</v>
      </c>
      <c r="M12" s="4">
        <f t="shared" ref="M12:R12" si="2">M13+M27</f>
        <v>7762.5999999999995</v>
      </c>
      <c r="N12" s="4">
        <f t="shared" ref="N12" si="3">N13+N27</f>
        <v>0</v>
      </c>
      <c r="O12" s="4">
        <f t="shared" ref="O12:Q12" si="4">O13+O27</f>
        <v>7762.5999999999995</v>
      </c>
      <c r="P12" s="135">
        <f t="shared" si="4"/>
        <v>0</v>
      </c>
      <c r="Q12" s="4">
        <f t="shared" si="4"/>
        <v>7762.5999999999995</v>
      </c>
      <c r="R12" s="4">
        <f t="shared" si="2"/>
        <v>7762.5999999999995</v>
      </c>
      <c r="S12" s="4">
        <f t="shared" ref="S12" si="5">S13+S27</f>
        <v>0</v>
      </c>
      <c r="T12" s="4">
        <f t="shared" ref="T12:V12" si="6">T13+T27</f>
        <v>7762.5999999999995</v>
      </c>
      <c r="U12" s="135">
        <f t="shared" si="6"/>
        <v>0</v>
      </c>
      <c r="V12" s="4">
        <f t="shared" si="6"/>
        <v>7762.5999999999995</v>
      </c>
      <c r="W12" s="67"/>
    </row>
    <row r="13" spans="1:23" ht="15.75" hidden="1" x14ac:dyDescent="0.2">
      <c r="A13" s="5" t="s">
        <v>0</v>
      </c>
      <c r="B13" s="5" t="s">
        <v>558</v>
      </c>
      <c r="C13" s="5"/>
      <c r="D13" s="5"/>
      <c r="E13" s="12" t="s">
        <v>542</v>
      </c>
      <c r="F13" s="4">
        <f>F14+F23</f>
        <v>8077.0999999999995</v>
      </c>
      <c r="G13" s="4">
        <f t="shared" ref="G13:J13" si="7">G14+G23</f>
        <v>0</v>
      </c>
      <c r="H13" s="4">
        <f t="shared" si="7"/>
        <v>8077.0999999999995</v>
      </c>
      <c r="I13" s="135">
        <f t="shared" si="7"/>
        <v>0</v>
      </c>
      <c r="J13" s="135">
        <f t="shared" si="7"/>
        <v>0</v>
      </c>
      <c r="K13" s="135">
        <f t="shared" ref="K13:L13" si="8">K14+K23</f>
        <v>0</v>
      </c>
      <c r="L13" s="4">
        <f t="shared" si="8"/>
        <v>8077.0999999999995</v>
      </c>
      <c r="M13" s="4">
        <f t="shared" ref="M13:R13" si="9">M14+M23</f>
        <v>7697.5999999999995</v>
      </c>
      <c r="N13" s="4">
        <f t="shared" ref="N13" si="10">N14+N23</f>
        <v>0</v>
      </c>
      <c r="O13" s="4">
        <f t="shared" ref="O13:Q13" si="11">O14+O23</f>
        <v>7697.5999999999995</v>
      </c>
      <c r="P13" s="135">
        <f t="shared" si="11"/>
        <v>0</v>
      </c>
      <c r="Q13" s="4">
        <f t="shared" si="11"/>
        <v>7697.5999999999995</v>
      </c>
      <c r="R13" s="4">
        <f t="shared" si="9"/>
        <v>7697.5999999999995</v>
      </c>
      <c r="S13" s="4">
        <f t="shared" ref="S13" si="12">S14+S23</f>
        <v>0</v>
      </c>
      <c r="T13" s="4">
        <f t="shared" ref="T13:V13" si="13">T14+T23</f>
        <v>7697.5999999999995</v>
      </c>
      <c r="U13" s="135">
        <f t="shared" si="13"/>
        <v>0</v>
      </c>
      <c r="V13" s="4">
        <f t="shared" si="13"/>
        <v>7697.5999999999995</v>
      </c>
      <c r="W13" s="67"/>
    </row>
    <row r="14" spans="1:23" ht="31.5" hidden="1" outlineLevel="1" x14ac:dyDescent="0.2">
      <c r="A14" s="5" t="s">
        <v>0</v>
      </c>
      <c r="B14" s="5" t="s">
        <v>2</v>
      </c>
      <c r="C14" s="5"/>
      <c r="D14" s="5"/>
      <c r="E14" s="21" t="s">
        <v>3</v>
      </c>
      <c r="F14" s="4">
        <f>F15</f>
        <v>8041.0999999999995</v>
      </c>
      <c r="G14" s="4">
        <f t="shared" ref="G14:L14" si="14">G15</f>
        <v>0</v>
      </c>
      <c r="H14" s="4">
        <f t="shared" si="14"/>
        <v>8041.0999999999995</v>
      </c>
      <c r="I14" s="135">
        <f t="shared" si="14"/>
        <v>0</v>
      </c>
      <c r="J14" s="135">
        <f t="shared" si="14"/>
        <v>0</v>
      </c>
      <c r="K14" s="135">
        <f t="shared" si="14"/>
        <v>0</v>
      </c>
      <c r="L14" s="4">
        <f t="shared" si="14"/>
        <v>8041.0999999999995</v>
      </c>
      <c r="M14" s="4">
        <f t="shared" ref="M14:R14" si="15">M15</f>
        <v>7661.5999999999995</v>
      </c>
      <c r="N14" s="4">
        <f t="shared" ref="N14" si="16">N15</f>
        <v>0</v>
      </c>
      <c r="O14" s="4">
        <f t="shared" ref="O14:Q14" si="17">O15</f>
        <v>7661.5999999999995</v>
      </c>
      <c r="P14" s="135">
        <f t="shared" si="17"/>
        <v>0</v>
      </c>
      <c r="Q14" s="4">
        <f t="shared" si="17"/>
        <v>7661.5999999999995</v>
      </c>
      <c r="R14" s="4">
        <f t="shared" si="15"/>
        <v>7661.5999999999995</v>
      </c>
      <c r="S14" s="4">
        <f t="shared" ref="S14" si="18">S15</f>
        <v>0</v>
      </c>
      <c r="T14" s="4">
        <f t="shared" ref="T14:V14" si="19">T15</f>
        <v>7661.5999999999995</v>
      </c>
      <c r="U14" s="135">
        <f t="shared" si="19"/>
        <v>0</v>
      </c>
      <c r="V14" s="4">
        <f t="shared" si="19"/>
        <v>7661.5999999999995</v>
      </c>
      <c r="W14" s="67"/>
    </row>
    <row r="15" spans="1:23" ht="15.75" hidden="1" outlineLevel="2" x14ac:dyDescent="0.2">
      <c r="A15" s="5" t="s">
        <v>0</v>
      </c>
      <c r="B15" s="5" t="s">
        <v>2</v>
      </c>
      <c r="C15" s="5" t="s">
        <v>4</v>
      </c>
      <c r="D15" s="5"/>
      <c r="E15" s="21" t="s">
        <v>5</v>
      </c>
      <c r="F15" s="4">
        <f>F16+F18+F21</f>
        <v>8041.0999999999995</v>
      </c>
      <c r="G15" s="4">
        <f t="shared" ref="G15:J15" si="20">G16+G18+G21</f>
        <v>0</v>
      </c>
      <c r="H15" s="4">
        <f t="shared" si="20"/>
        <v>8041.0999999999995</v>
      </c>
      <c r="I15" s="135">
        <f t="shared" si="20"/>
        <v>0</v>
      </c>
      <c r="J15" s="135">
        <f t="shared" si="20"/>
        <v>0</v>
      </c>
      <c r="K15" s="135">
        <f t="shared" ref="K15:L15" si="21">K16+K18+K21</f>
        <v>0</v>
      </c>
      <c r="L15" s="4">
        <f t="shared" si="21"/>
        <v>8041.0999999999995</v>
      </c>
      <c r="M15" s="4">
        <f t="shared" ref="M15:R15" si="22">M16+M18+M21</f>
        <v>7661.5999999999995</v>
      </c>
      <c r="N15" s="4">
        <f t="shared" ref="N15" si="23">N16+N18+N21</f>
        <v>0</v>
      </c>
      <c r="O15" s="4">
        <f t="shared" ref="O15:Q15" si="24">O16+O18+O21</f>
        <v>7661.5999999999995</v>
      </c>
      <c r="P15" s="135">
        <f t="shared" si="24"/>
        <v>0</v>
      </c>
      <c r="Q15" s="4">
        <f t="shared" si="24"/>
        <v>7661.5999999999995</v>
      </c>
      <c r="R15" s="4">
        <f t="shared" si="22"/>
        <v>7661.5999999999995</v>
      </c>
      <c r="S15" s="4">
        <f t="shared" ref="S15" si="25">S16+S18+S21</f>
        <v>0</v>
      </c>
      <c r="T15" s="4">
        <f t="shared" ref="T15:V15" si="26">T16+T18+T21</f>
        <v>7661.5999999999995</v>
      </c>
      <c r="U15" s="135">
        <f t="shared" si="26"/>
        <v>0</v>
      </c>
      <c r="V15" s="4">
        <f t="shared" si="26"/>
        <v>7661.5999999999995</v>
      </c>
      <c r="W15" s="67"/>
    </row>
    <row r="16" spans="1:23" ht="31.5" hidden="1" outlineLevel="3" x14ac:dyDescent="0.2">
      <c r="A16" s="5" t="s">
        <v>0</v>
      </c>
      <c r="B16" s="5" t="s">
        <v>2</v>
      </c>
      <c r="C16" s="5" t="s">
        <v>6</v>
      </c>
      <c r="D16" s="5"/>
      <c r="E16" s="21" t="s">
        <v>7</v>
      </c>
      <c r="F16" s="4">
        <f t="shared" ref="F16:V16" si="27">F17</f>
        <v>2205.1999999999998</v>
      </c>
      <c r="G16" s="4">
        <f t="shared" si="27"/>
        <v>0</v>
      </c>
      <c r="H16" s="4">
        <f t="shared" si="27"/>
        <v>2205.1999999999998</v>
      </c>
      <c r="I16" s="135">
        <f t="shared" si="27"/>
        <v>0</v>
      </c>
      <c r="J16" s="135">
        <f t="shared" si="27"/>
        <v>0</v>
      </c>
      <c r="K16" s="135">
        <f t="shared" si="27"/>
        <v>0</v>
      </c>
      <c r="L16" s="4">
        <f t="shared" si="27"/>
        <v>2205.1999999999998</v>
      </c>
      <c r="M16" s="4">
        <f t="shared" si="27"/>
        <v>2094.3000000000002</v>
      </c>
      <c r="N16" s="4">
        <f t="shared" si="27"/>
        <v>0</v>
      </c>
      <c r="O16" s="4">
        <f t="shared" si="27"/>
        <v>2094.3000000000002</v>
      </c>
      <c r="P16" s="135">
        <f t="shared" si="27"/>
        <v>0</v>
      </c>
      <c r="Q16" s="4">
        <f t="shared" si="27"/>
        <v>2094.3000000000002</v>
      </c>
      <c r="R16" s="4">
        <f t="shared" si="27"/>
        <v>2094.3000000000002</v>
      </c>
      <c r="S16" s="4">
        <f t="shared" si="27"/>
        <v>0</v>
      </c>
      <c r="T16" s="4">
        <f t="shared" si="27"/>
        <v>2094.3000000000002</v>
      </c>
      <c r="U16" s="135">
        <f t="shared" si="27"/>
        <v>0</v>
      </c>
      <c r="V16" s="4">
        <f t="shared" si="27"/>
        <v>2094.3000000000002</v>
      </c>
      <c r="W16" s="67"/>
    </row>
    <row r="17" spans="1:23" ht="63" hidden="1" outlineLevel="7" x14ac:dyDescent="0.2">
      <c r="A17" s="11" t="s">
        <v>0</v>
      </c>
      <c r="B17" s="11" t="s">
        <v>2</v>
      </c>
      <c r="C17" s="11" t="s">
        <v>6</v>
      </c>
      <c r="D17" s="11" t="s">
        <v>8</v>
      </c>
      <c r="E17" s="16" t="s">
        <v>9</v>
      </c>
      <c r="F17" s="8">
        <v>2205.1999999999998</v>
      </c>
      <c r="G17" s="8"/>
      <c r="H17" s="8">
        <f>SUM(F17:G17)</f>
        <v>2205.1999999999998</v>
      </c>
      <c r="I17" s="136"/>
      <c r="J17" s="136"/>
      <c r="K17" s="136"/>
      <c r="L17" s="8">
        <f>SUM(H17:K17)</f>
        <v>2205.1999999999998</v>
      </c>
      <c r="M17" s="8">
        <v>2094.3000000000002</v>
      </c>
      <c r="N17" s="8"/>
      <c r="O17" s="8">
        <f>SUM(M17:N17)</f>
        <v>2094.3000000000002</v>
      </c>
      <c r="P17" s="136"/>
      <c r="Q17" s="8">
        <f>SUM(O17:P17)</f>
        <v>2094.3000000000002</v>
      </c>
      <c r="R17" s="8">
        <v>2094.3000000000002</v>
      </c>
      <c r="S17" s="8"/>
      <c r="T17" s="8">
        <f>SUM(R17:S17)</f>
        <v>2094.3000000000002</v>
      </c>
      <c r="U17" s="136"/>
      <c r="V17" s="8">
        <f>SUM(T17:U17)</f>
        <v>2094.3000000000002</v>
      </c>
      <c r="W17" s="67"/>
    </row>
    <row r="18" spans="1:23" ht="15.75" hidden="1" outlineLevel="3" x14ac:dyDescent="0.2">
      <c r="A18" s="5" t="s">
        <v>0</v>
      </c>
      <c r="B18" s="5" t="s">
        <v>2</v>
      </c>
      <c r="C18" s="5" t="s">
        <v>10</v>
      </c>
      <c r="D18" s="5"/>
      <c r="E18" s="21" t="s">
        <v>59</v>
      </c>
      <c r="F18" s="4">
        <f>F19+F20</f>
        <v>5820.9</v>
      </c>
      <c r="G18" s="4">
        <f t="shared" ref="G18:J18" si="28">G19+G20</f>
        <v>0</v>
      </c>
      <c r="H18" s="4">
        <f t="shared" si="28"/>
        <v>5820.9</v>
      </c>
      <c r="I18" s="135">
        <f t="shared" si="28"/>
        <v>0</v>
      </c>
      <c r="J18" s="135">
        <f t="shared" si="28"/>
        <v>0</v>
      </c>
      <c r="K18" s="135">
        <f t="shared" ref="K18:L18" si="29">K19+K20</f>
        <v>0</v>
      </c>
      <c r="L18" s="4">
        <f t="shared" si="29"/>
        <v>5820.9</v>
      </c>
      <c r="M18" s="4">
        <f t="shared" ref="M18:R18" si="30">M19+M20</f>
        <v>5552.2999999999993</v>
      </c>
      <c r="N18" s="4">
        <f t="shared" ref="N18" si="31">N19+N20</f>
        <v>0</v>
      </c>
      <c r="O18" s="4">
        <f t="shared" ref="O18:Q18" si="32">O19+O20</f>
        <v>5552.2999999999993</v>
      </c>
      <c r="P18" s="135">
        <f t="shared" si="32"/>
        <v>0</v>
      </c>
      <c r="Q18" s="4">
        <f t="shared" si="32"/>
        <v>5552.2999999999993</v>
      </c>
      <c r="R18" s="4">
        <f t="shared" si="30"/>
        <v>5552.2999999999993</v>
      </c>
      <c r="S18" s="4">
        <f t="shared" ref="S18" si="33">S19+S20</f>
        <v>0</v>
      </c>
      <c r="T18" s="4">
        <f t="shared" ref="T18:V18" si="34">T19+T20</f>
        <v>5552.2999999999993</v>
      </c>
      <c r="U18" s="135">
        <f t="shared" si="34"/>
        <v>0</v>
      </c>
      <c r="V18" s="4">
        <f t="shared" si="34"/>
        <v>5552.2999999999993</v>
      </c>
      <c r="W18" s="67"/>
    </row>
    <row r="19" spans="1:23" ht="63" hidden="1" outlineLevel="7" x14ac:dyDescent="0.2">
      <c r="A19" s="11" t="s">
        <v>0</v>
      </c>
      <c r="B19" s="11" t="s">
        <v>2</v>
      </c>
      <c r="C19" s="11" t="s">
        <v>10</v>
      </c>
      <c r="D19" s="11" t="s">
        <v>8</v>
      </c>
      <c r="E19" s="16" t="s">
        <v>9</v>
      </c>
      <c r="F19" s="8">
        <v>5342.5</v>
      </c>
      <c r="G19" s="8"/>
      <c r="H19" s="8">
        <f t="shared" ref="H19:H20" si="35">SUM(F19:G19)</f>
        <v>5342.5</v>
      </c>
      <c r="I19" s="136"/>
      <c r="J19" s="136"/>
      <c r="K19" s="136"/>
      <c r="L19" s="8">
        <f t="shared" ref="L19:L20" si="36">SUM(H19:K19)</f>
        <v>5342.5</v>
      </c>
      <c r="M19" s="8">
        <v>5073.8999999999996</v>
      </c>
      <c r="N19" s="8"/>
      <c r="O19" s="8">
        <f t="shared" ref="O19:O20" si="37">SUM(M19:N19)</f>
        <v>5073.8999999999996</v>
      </c>
      <c r="P19" s="136"/>
      <c r="Q19" s="8">
        <f t="shared" ref="Q19:Q20" si="38">SUM(O19:P19)</f>
        <v>5073.8999999999996</v>
      </c>
      <c r="R19" s="8">
        <v>5073.8999999999996</v>
      </c>
      <c r="S19" s="8"/>
      <c r="T19" s="8">
        <f t="shared" ref="T19:T20" si="39">SUM(R19:S19)</f>
        <v>5073.8999999999996</v>
      </c>
      <c r="U19" s="136"/>
      <c r="V19" s="8">
        <f t="shared" ref="V19:V20" si="40">SUM(T19:U19)</f>
        <v>5073.8999999999996</v>
      </c>
      <c r="W19" s="67"/>
    </row>
    <row r="20" spans="1:23" ht="31.5" hidden="1" outlineLevel="7" x14ac:dyDescent="0.2">
      <c r="A20" s="11" t="s">
        <v>0</v>
      </c>
      <c r="B20" s="11" t="s">
        <v>2</v>
      </c>
      <c r="C20" s="11" t="s">
        <v>10</v>
      </c>
      <c r="D20" s="11" t="s">
        <v>11</v>
      </c>
      <c r="E20" s="16" t="s">
        <v>12</v>
      </c>
      <c r="F20" s="8">
        <v>478.4</v>
      </c>
      <c r="G20" s="8"/>
      <c r="H20" s="8">
        <f t="shared" si="35"/>
        <v>478.4</v>
      </c>
      <c r="I20" s="136"/>
      <c r="J20" s="136"/>
      <c r="K20" s="136"/>
      <c r="L20" s="8">
        <f t="shared" si="36"/>
        <v>478.4</v>
      </c>
      <c r="M20" s="8">
        <v>478.4</v>
      </c>
      <c r="N20" s="8"/>
      <c r="O20" s="8">
        <f t="shared" si="37"/>
        <v>478.4</v>
      </c>
      <c r="P20" s="136"/>
      <c r="Q20" s="8">
        <f t="shared" si="38"/>
        <v>478.4</v>
      </c>
      <c r="R20" s="8">
        <v>478.4</v>
      </c>
      <c r="S20" s="8"/>
      <c r="T20" s="8">
        <f t="shared" si="39"/>
        <v>478.4</v>
      </c>
      <c r="U20" s="136"/>
      <c r="V20" s="8">
        <f t="shared" si="40"/>
        <v>478.4</v>
      </c>
      <c r="W20" s="67"/>
    </row>
    <row r="21" spans="1:23" ht="31.5" hidden="1" outlineLevel="3" x14ac:dyDescent="0.2">
      <c r="A21" s="5" t="s">
        <v>0</v>
      </c>
      <c r="B21" s="5" t="s">
        <v>2</v>
      </c>
      <c r="C21" s="5" t="s">
        <v>13</v>
      </c>
      <c r="D21" s="5"/>
      <c r="E21" s="21" t="s">
        <v>14</v>
      </c>
      <c r="F21" s="4">
        <f t="shared" ref="F21:V21" si="41">F22</f>
        <v>15</v>
      </c>
      <c r="G21" s="4">
        <f t="shared" si="41"/>
        <v>0</v>
      </c>
      <c r="H21" s="4">
        <f t="shared" si="41"/>
        <v>15</v>
      </c>
      <c r="I21" s="135">
        <f t="shared" si="41"/>
        <v>0</v>
      </c>
      <c r="J21" s="135">
        <f t="shared" si="41"/>
        <v>0</v>
      </c>
      <c r="K21" s="135">
        <f t="shared" si="41"/>
        <v>0</v>
      </c>
      <c r="L21" s="4">
        <f t="shared" si="41"/>
        <v>15</v>
      </c>
      <c r="M21" s="4">
        <f t="shared" si="41"/>
        <v>15</v>
      </c>
      <c r="N21" s="4">
        <f t="shared" si="41"/>
        <v>0</v>
      </c>
      <c r="O21" s="4">
        <f t="shared" si="41"/>
        <v>15</v>
      </c>
      <c r="P21" s="135">
        <f t="shared" si="41"/>
        <v>0</v>
      </c>
      <c r="Q21" s="4">
        <f t="shared" si="41"/>
        <v>15</v>
      </c>
      <c r="R21" s="4">
        <f t="shared" si="41"/>
        <v>15</v>
      </c>
      <c r="S21" s="4">
        <f t="shared" si="41"/>
        <v>0</v>
      </c>
      <c r="T21" s="4">
        <f t="shared" si="41"/>
        <v>15</v>
      </c>
      <c r="U21" s="135">
        <f t="shared" si="41"/>
        <v>0</v>
      </c>
      <c r="V21" s="4">
        <f t="shared" si="41"/>
        <v>15</v>
      </c>
      <c r="W21" s="67"/>
    </row>
    <row r="22" spans="1:23" ht="31.5" hidden="1" outlineLevel="7" x14ac:dyDescent="0.2">
      <c r="A22" s="11" t="s">
        <v>0</v>
      </c>
      <c r="B22" s="11" t="s">
        <v>2</v>
      </c>
      <c r="C22" s="11" t="s">
        <v>13</v>
      </c>
      <c r="D22" s="11" t="s">
        <v>11</v>
      </c>
      <c r="E22" s="16" t="s">
        <v>12</v>
      </c>
      <c r="F22" s="8">
        <v>15</v>
      </c>
      <c r="G22" s="8"/>
      <c r="H22" s="8">
        <f>SUM(F22:G22)</f>
        <v>15</v>
      </c>
      <c r="I22" s="136"/>
      <c r="J22" s="136"/>
      <c r="K22" s="136"/>
      <c r="L22" s="8">
        <f>SUM(H22:K22)</f>
        <v>15</v>
      </c>
      <c r="M22" s="8">
        <v>15</v>
      </c>
      <c r="N22" s="8"/>
      <c r="O22" s="8">
        <f>SUM(M22:N22)</f>
        <v>15</v>
      </c>
      <c r="P22" s="136"/>
      <c r="Q22" s="8">
        <f>SUM(O22:P22)</f>
        <v>15</v>
      </c>
      <c r="R22" s="8">
        <v>15</v>
      </c>
      <c r="S22" s="8"/>
      <c r="T22" s="8">
        <f>SUM(R22:S22)</f>
        <v>15</v>
      </c>
      <c r="U22" s="136"/>
      <c r="V22" s="8">
        <f>SUM(T22:U22)</f>
        <v>15</v>
      </c>
      <c r="W22" s="67"/>
    </row>
    <row r="23" spans="1:23" ht="15.75" hidden="1" outlineLevel="1" x14ac:dyDescent="0.2">
      <c r="A23" s="5" t="s">
        <v>0</v>
      </c>
      <c r="B23" s="5" t="s">
        <v>15</v>
      </c>
      <c r="C23" s="5"/>
      <c r="D23" s="5"/>
      <c r="E23" s="21" t="s">
        <v>16</v>
      </c>
      <c r="F23" s="4">
        <f t="shared" ref="F23:V25" si="42">F24</f>
        <v>36</v>
      </c>
      <c r="G23" s="4">
        <f t="shared" si="42"/>
        <v>0</v>
      </c>
      <c r="H23" s="4">
        <f t="shared" si="42"/>
        <v>36</v>
      </c>
      <c r="I23" s="135">
        <f t="shared" si="42"/>
        <v>0</v>
      </c>
      <c r="J23" s="135">
        <f t="shared" si="42"/>
        <v>0</v>
      </c>
      <c r="K23" s="135">
        <f t="shared" si="42"/>
        <v>0</v>
      </c>
      <c r="L23" s="4">
        <f t="shared" si="42"/>
        <v>36</v>
      </c>
      <c r="M23" s="4">
        <f t="shared" si="42"/>
        <v>36</v>
      </c>
      <c r="N23" s="4">
        <f t="shared" si="42"/>
        <v>0</v>
      </c>
      <c r="O23" s="4">
        <f t="shared" si="42"/>
        <v>36</v>
      </c>
      <c r="P23" s="135">
        <f t="shared" si="42"/>
        <v>0</v>
      </c>
      <c r="Q23" s="4">
        <f t="shared" si="42"/>
        <v>36</v>
      </c>
      <c r="R23" s="4">
        <f t="shared" si="42"/>
        <v>36</v>
      </c>
      <c r="S23" s="4">
        <f t="shared" si="42"/>
        <v>0</v>
      </c>
      <c r="T23" s="4">
        <f t="shared" si="42"/>
        <v>36</v>
      </c>
      <c r="U23" s="135">
        <f t="shared" si="42"/>
        <v>0</v>
      </c>
      <c r="V23" s="4">
        <f t="shared" si="42"/>
        <v>36</v>
      </c>
      <c r="W23" s="67"/>
    </row>
    <row r="24" spans="1:23" ht="31.5" hidden="1" outlineLevel="2" x14ac:dyDescent="0.2">
      <c r="A24" s="5" t="s">
        <v>0</v>
      </c>
      <c r="B24" s="5" t="s">
        <v>15</v>
      </c>
      <c r="C24" s="5" t="s">
        <v>17</v>
      </c>
      <c r="D24" s="5"/>
      <c r="E24" s="21" t="s">
        <v>18</v>
      </c>
      <c r="F24" s="4">
        <f t="shared" si="42"/>
        <v>36</v>
      </c>
      <c r="G24" s="4">
        <f t="shared" si="42"/>
        <v>0</v>
      </c>
      <c r="H24" s="4">
        <f t="shared" si="42"/>
        <v>36</v>
      </c>
      <c r="I24" s="135">
        <f t="shared" si="42"/>
        <v>0</v>
      </c>
      <c r="J24" s="135">
        <f t="shared" si="42"/>
        <v>0</v>
      </c>
      <c r="K24" s="135">
        <f t="shared" si="42"/>
        <v>0</v>
      </c>
      <c r="L24" s="4">
        <f t="shared" si="42"/>
        <v>36</v>
      </c>
      <c r="M24" s="4">
        <f t="shared" si="42"/>
        <v>36</v>
      </c>
      <c r="N24" s="4">
        <f t="shared" si="42"/>
        <v>0</v>
      </c>
      <c r="O24" s="4">
        <f t="shared" si="42"/>
        <v>36</v>
      </c>
      <c r="P24" s="135">
        <f t="shared" si="42"/>
        <v>0</v>
      </c>
      <c r="Q24" s="4">
        <f t="shared" si="42"/>
        <v>36</v>
      </c>
      <c r="R24" s="4">
        <f t="shared" si="42"/>
        <v>36</v>
      </c>
      <c r="S24" s="4">
        <f t="shared" si="42"/>
        <v>0</v>
      </c>
      <c r="T24" s="4">
        <f t="shared" si="42"/>
        <v>36</v>
      </c>
      <c r="U24" s="135">
        <f t="shared" si="42"/>
        <v>0</v>
      </c>
      <c r="V24" s="4">
        <f t="shared" si="42"/>
        <v>36</v>
      </c>
      <c r="W24" s="67"/>
    </row>
    <row r="25" spans="1:23" ht="47.25" hidden="1" outlineLevel="3" x14ac:dyDescent="0.2">
      <c r="A25" s="5" t="s">
        <v>0</v>
      </c>
      <c r="B25" s="5" t="s">
        <v>15</v>
      </c>
      <c r="C25" s="5" t="s">
        <v>19</v>
      </c>
      <c r="D25" s="5"/>
      <c r="E25" s="21" t="s">
        <v>20</v>
      </c>
      <c r="F25" s="4">
        <f t="shared" si="42"/>
        <v>36</v>
      </c>
      <c r="G25" s="4">
        <f t="shared" si="42"/>
        <v>0</v>
      </c>
      <c r="H25" s="4">
        <f t="shared" si="42"/>
        <v>36</v>
      </c>
      <c r="I25" s="135">
        <f t="shared" si="42"/>
        <v>0</v>
      </c>
      <c r="J25" s="135">
        <f t="shared" si="42"/>
        <v>0</v>
      </c>
      <c r="K25" s="135">
        <f t="shared" si="42"/>
        <v>0</v>
      </c>
      <c r="L25" s="4">
        <f t="shared" si="42"/>
        <v>36</v>
      </c>
      <c r="M25" s="4">
        <f t="shared" si="42"/>
        <v>36</v>
      </c>
      <c r="N25" s="4">
        <f t="shared" si="42"/>
        <v>0</v>
      </c>
      <c r="O25" s="4">
        <f t="shared" si="42"/>
        <v>36</v>
      </c>
      <c r="P25" s="135">
        <f t="shared" si="42"/>
        <v>0</v>
      </c>
      <c r="Q25" s="4">
        <f t="shared" si="42"/>
        <v>36</v>
      </c>
      <c r="R25" s="4">
        <f t="shared" si="42"/>
        <v>36</v>
      </c>
      <c r="S25" s="4">
        <f t="shared" si="42"/>
        <v>0</v>
      </c>
      <c r="T25" s="4">
        <f t="shared" si="42"/>
        <v>36</v>
      </c>
      <c r="U25" s="135">
        <f t="shared" si="42"/>
        <v>0</v>
      </c>
      <c r="V25" s="4">
        <f t="shared" si="42"/>
        <v>36</v>
      </c>
      <c r="W25" s="67"/>
    </row>
    <row r="26" spans="1:23" ht="31.5" hidden="1" outlineLevel="7" x14ac:dyDescent="0.2">
      <c r="A26" s="11" t="s">
        <v>0</v>
      </c>
      <c r="B26" s="11" t="s">
        <v>15</v>
      </c>
      <c r="C26" s="11" t="s">
        <v>19</v>
      </c>
      <c r="D26" s="11" t="s">
        <v>11</v>
      </c>
      <c r="E26" s="16" t="s">
        <v>12</v>
      </c>
      <c r="F26" s="8">
        <v>36</v>
      </c>
      <c r="G26" s="8"/>
      <c r="H26" s="8">
        <f>SUM(F26:G26)</f>
        <v>36</v>
      </c>
      <c r="I26" s="136"/>
      <c r="J26" s="136"/>
      <c r="K26" s="136"/>
      <c r="L26" s="8">
        <f>SUM(H26:K26)</f>
        <v>36</v>
      </c>
      <c r="M26" s="8">
        <v>36</v>
      </c>
      <c r="N26" s="8"/>
      <c r="O26" s="8">
        <f>SUM(M26:N26)</f>
        <v>36</v>
      </c>
      <c r="P26" s="136"/>
      <c r="Q26" s="8">
        <f>SUM(O26:P26)</f>
        <v>36</v>
      </c>
      <c r="R26" s="8">
        <v>36</v>
      </c>
      <c r="S26" s="8"/>
      <c r="T26" s="8">
        <f>SUM(R26:S26)</f>
        <v>36</v>
      </c>
      <c r="U26" s="136"/>
      <c r="V26" s="8">
        <f>SUM(T26:U26)</f>
        <v>36</v>
      </c>
      <c r="W26" s="67"/>
    </row>
    <row r="27" spans="1:23" ht="15.75" hidden="1" outlineLevel="7" x14ac:dyDescent="0.2">
      <c r="A27" s="5" t="s">
        <v>0</v>
      </c>
      <c r="B27" s="5" t="s">
        <v>559</v>
      </c>
      <c r="C27" s="11"/>
      <c r="D27" s="11"/>
      <c r="E27" s="12" t="s">
        <v>543</v>
      </c>
      <c r="F27" s="4">
        <f>F28</f>
        <v>65</v>
      </c>
      <c r="G27" s="4">
        <f t="shared" ref="G27:L27" si="43">G28</f>
        <v>0</v>
      </c>
      <c r="H27" s="4">
        <f t="shared" si="43"/>
        <v>65</v>
      </c>
      <c r="I27" s="135">
        <f t="shared" si="43"/>
        <v>0</v>
      </c>
      <c r="J27" s="135">
        <f t="shared" si="43"/>
        <v>0</v>
      </c>
      <c r="K27" s="135">
        <f t="shared" si="43"/>
        <v>0</v>
      </c>
      <c r="L27" s="4">
        <f t="shared" si="43"/>
        <v>65</v>
      </c>
      <c r="M27" s="4">
        <f t="shared" ref="M27:R27" si="44">M28</f>
        <v>65</v>
      </c>
      <c r="N27" s="4">
        <f t="shared" ref="N27" si="45">N28</f>
        <v>0</v>
      </c>
      <c r="O27" s="4">
        <f t="shared" ref="O27:Q27" si="46">O28</f>
        <v>65</v>
      </c>
      <c r="P27" s="135">
        <f t="shared" si="46"/>
        <v>0</v>
      </c>
      <c r="Q27" s="4">
        <f t="shared" si="46"/>
        <v>65</v>
      </c>
      <c r="R27" s="4">
        <f t="shared" si="44"/>
        <v>65</v>
      </c>
      <c r="S27" s="4">
        <f t="shared" ref="S27" si="47">S28</f>
        <v>0</v>
      </c>
      <c r="T27" s="4">
        <f t="shared" ref="T27:V27" si="48">T28</f>
        <v>65</v>
      </c>
      <c r="U27" s="135">
        <f t="shared" si="48"/>
        <v>0</v>
      </c>
      <c r="V27" s="4">
        <f t="shared" si="48"/>
        <v>65</v>
      </c>
      <c r="W27" s="67"/>
    </row>
    <row r="28" spans="1:23" ht="31.5" hidden="1" outlineLevel="1" x14ac:dyDescent="0.2">
      <c r="A28" s="5" t="s">
        <v>0</v>
      </c>
      <c r="B28" s="5" t="s">
        <v>21</v>
      </c>
      <c r="C28" s="5"/>
      <c r="D28" s="5"/>
      <c r="E28" s="21" t="s">
        <v>22</v>
      </c>
      <c r="F28" s="4">
        <f t="shared" ref="F28:V30" si="49">F29</f>
        <v>65</v>
      </c>
      <c r="G28" s="4">
        <f t="shared" si="49"/>
        <v>0</v>
      </c>
      <c r="H28" s="4">
        <f t="shared" si="49"/>
        <v>65</v>
      </c>
      <c r="I28" s="135">
        <f t="shared" si="49"/>
        <v>0</v>
      </c>
      <c r="J28" s="135">
        <f t="shared" si="49"/>
        <v>0</v>
      </c>
      <c r="K28" s="135">
        <f t="shared" si="49"/>
        <v>0</v>
      </c>
      <c r="L28" s="4">
        <f t="shared" si="49"/>
        <v>65</v>
      </c>
      <c r="M28" s="4">
        <f t="shared" si="49"/>
        <v>65</v>
      </c>
      <c r="N28" s="4">
        <f t="shared" si="49"/>
        <v>0</v>
      </c>
      <c r="O28" s="4">
        <f t="shared" si="49"/>
        <v>65</v>
      </c>
      <c r="P28" s="135">
        <f t="shared" si="49"/>
        <v>0</v>
      </c>
      <c r="Q28" s="4">
        <f t="shared" si="49"/>
        <v>65</v>
      </c>
      <c r="R28" s="4">
        <f t="shared" si="49"/>
        <v>65</v>
      </c>
      <c r="S28" s="4">
        <f t="shared" si="49"/>
        <v>0</v>
      </c>
      <c r="T28" s="4">
        <f t="shared" si="49"/>
        <v>65</v>
      </c>
      <c r="U28" s="135">
        <f t="shared" si="49"/>
        <v>0</v>
      </c>
      <c r="V28" s="4">
        <f t="shared" si="49"/>
        <v>65</v>
      </c>
      <c r="W28" s="67"/>
    </row>
    <row r="29" spans="1:23" ht="15.75" hidden="1" outlineLevel="2" x14ac:dyDescent="0.2">
      <c r="A29" s="5" t="s">
        <v>0</v>
      </c>
      <c r="B29" s="5" t="s">
        <v>21</v>
      </c>
      <c r="C29" s="5" t="s">
        <v>4</v>
      </c>
      <c r="D29" s="5"/>
      <c r="E29" s="21" t="s">
        <v>5</v>
      </c>
      <c r="F29" s="4">
        <f t="shared" si="49"/>
        <v>65</v>
      </c>
      <c r="G29" s="4">
        <f t="shared" si="49"/>
        <v>0</v>
      </c>
      <c r="H29" s="4">
        <f t="shared" si="49"/>
        <v>65</v>
      </c>
      <c r="I29" s="135">
        <f t="shared" si="49"/>
        <v>0</v>
      </c>
      <c r="J29" s="135">
        <f t="shared" si="49"/>
        <v>0</v>
      </c>
      <c r="K29" s="135">
        <f t="shared" si="49"/>
        <v>0</v>
      </c>
      <c r="L29" s="4">
        <f t="shared" si="49"/>
        <v>65</v>
      </c>
      <c r="M29" s="4">
        <f t="shared" si="49"/>
        <v>65</v>
      </c>
      <c r="N29" s="4">
        <f t="shared" si="49"/>
        <v>0</v>
      </c>
      <c r="O29" s="4">
        <f t="shared" si="49"/>
        <v>65</v>
      </c>
      <c r="P29" s="135">
        <f t="shared" si="49"/>
        <v>0</v>
      </c>
      <c r="Q29" s="4">
        <f t="shared" si="49"/>
        <v>65</v>
      </c>
      <c r="R29" s="4">
        <f t="shared" si="49"/>
        <v>65</v>
      </c>
      <c r="S29" s="4">
        <f t="shared" si="49"/>
        <v>0</v>
      </c>
      <c r="T29" s="4">
        <f t="shared" si="49"/>
        <v>65</v>
      </c>
      <c r="U29" s="135">
        <f t="shared" si="49"/>
        <v>0</v>
      </c>
      <c r="V29" s="4">
        <f t="shared" si="49"/>
        <v>65</v>
      </c>
      <c r="W29" s="67"/>
    </row>
    <row r="30" spans="1:23" ht="15.75" hidden="1" outlineLevel="3" x14ac:dyDescent="0.2">
      <c r="A30" s="5" t="s">
        <v>0</v>
      </c>
      <c r="B30" s="5" t="s">
        <v>21</v>
      </c>
      <c r="C30" s="5" t="s">
        <v>10</v>
      </c>
      <c r="D30" s="5"/>
      <c r="E30" s="21" t="s">
        <v>59</v>
      </c>
      <c r="F30" s="4">
        <f t="shared" si="49"/>
        <v>65</v>
      </c>
      <c r="G30" s="4">
        <f t="shared" si="49"/>
        <v>0</v>
      </c>
      <c r="H30" s="4">
        <f t="shared" si="49"/>
        <v>65</v>
      </c>
      <c r="I30" s="135">
        <f t="shared" si="49"/>
        <v>0</v>
      </c>
      <c r="J30" s="135">
        <f t="shared" si="49"/>
        <v>0</v>
      </c>
      <c r="K30" s="135">
        <f t="shared" si="49"/>
        <v>0</v>
      </c>
      <c r="L30" s="4">
        <f t="shared" si="49"/>
        <v>65</v>
      </c>
      <c r="M30" s="4">
        <f t="shared" si="49"/>
        <v>65</v>
      </c>
      <c r="N30" s="4">
        <f t="shared" si="49"/>
        <v>0</v>
      </c>
      <c r="O30" s="4">
        <f t="shared" si="49"/>
        <v>65</v>
      </c>
      <c r="P30" s="135">
        <f t="shared" si="49"/>
        <v>0</v>
      </c>
      <c r="Q30" s="4">
        <f t="shared" si="49"/>
        <v>65</v>
      </c>
      <c r="R30" s="4">
        <f t="shared" si="49"/>
        <v>65</v>
      </c>
      <c r="S30" s="4">
        <f t="shared" si="49"/>
        <v>0</v>
      </c>
      <c r="T30" s="4">
        <f t="shared" si="49"/>
        <v>65</v>
      </c>
      <c r="U30" s="135">
        <f t="shared" si="49"/>
        <v>0</v>
      </c>
      <c r="V30" s="4">
        <f t="shared" si="49"/>
        <v>65</v>
      </c>
      <c r="W30" s="67"/>
    </row>
    <row r="31" spans="1:23" ht="31.5" hidden="1" outlineLevel="7" x14ac:dyDescent="0.2">
      <c r="A31" s="11" t="s">
        <v>0</v>
      </c>
      <c r="B31" s="11" t="s">
        <v>21</v>
      </c>
      <c r="C31" s="11" t="s">
        <v>10</v>
      </c>
      <c r="D31" s="11" t="s">
        <v>11</v>
      </c>
      <c r="E31" s="16" t="s">
        <v>12</v>
      </c>
      <c r="F31" s="8">
        <v>65</v>
      </c>
      <c r="G31" s="8"/>
      <c r="H31" s="8">
        <f>SUM(F31:G31)</f>
        <v>65</v>
      </c>
      <c r="I31" s="136"/>
      <c r="J31" s="136"/>
      <c r="K31" s="136"/>
      <c r="L31" s="8">
        <f>SUM(H31:K31)</f>
        <v>65</v>
      </c>
      <c r="M31" s="8">
        <v>65</v>
      </c>
      <c r="N31" s="8"/>
      <c r="O31" s="8">
        <f>SUM(M31:N31)</f>
        <v>65</v>
      </c>
      <c r="P31" s="136"/>
      <c r="Q31" s="8">
        <f>SUM(O31:P31)</f>
        <v>65</v>
      </c>
      <c r="R31" s="8">
        <v>65</v>
      </c>
      <c r="S31" s="8"/>
      <c r="T31" s="8">
        <f>SUM(R31:S31)</f>
        <v>65</v>
      </c>
      <c r="U31" s="136"/>
      <c r="V31" s="8">
        <f>SUM(T31:U31)</f>
        <v>65</v>
      </c>
      <c r="W31" s="67"/>
    </row>
    <row r="32" spans="1:23" ht="15.75" hidden="1" outlineLevel="7" x14ac:dyDescent="0.2">
      <c r="A32" s="11"/>
      <c r="B32" s="11"/>
      <c r="C32" s="11"/>
      <c r="D32" s="11"/>
      <c r="E32" s="16"/>
      <c r="F32" s="8"/>
      <c r="G32" s="8"/>
      <c r="H32" s="8"/>
      <c r="I32" s="136"/>
      <c r="J32" s="136"/>
      <c r="K32" s="136"/>
      <c r="L32" s="8"/>
      <c r="M32" s="8"/>
      <c r="N32" s="8"/>
      <c r="O32" s="8"/>
      <c r="P32" s="136"/>
      <c r="Q32" s="8"/>
      <c r="R32" s="8"/>
      <c r="S32" s="8"/>
      <c r="T32" s="8"/>
      <c r="U32" s="136"/>
      <c r="V32" s="8"/>
      <c r="W32" s="67"/>
    </row>
    <row r="33" spans="1:23" ht="15.75" hidden="1" x14ac:dyDescent="0.2">
      <c r="A33" s="5" t="s">
        <v>23</v>
      </c>
      <c r="B33" s="5"/>
      <c r="C33" s="5"/>
      <c r="D33" s="5"/>
      <c r="E33" s="21" t="s">
        <v>24</v>
      </c>
      <c r="F33" s="4">
        <f>F34+F51</f>
        <v>10936.199999999999</v>
      </c>
      <c r="G33" s="4">
        <f t="shared" ref="G33:J33" si="50">G34+G51</f>
        <v>0</v>
      </c>
      <c r="H33" s="4">
        <f t="shared" si="50"/>
        <v>10936.199999999999</v>
      </c>
      <c r="I33" s="135">
        <f t="shared" si="50"/>
        <v>0</v>
      </c>
      <c r="J33" s="135">
        <f t="shared" si="50"/>
        <v>0</v>
      </c>
      <c r="K33" s="135">
        <f t="shared" ref="K33:L33" si="51">K34+K51</f>
        <v>0</v>
      </c>
      <c r="L33" s="4">
        <f t="shared" si="51"/>
        <v>10936.199999999999</v>
      </c>
      <c r="M33" s="4">
        <f>M34+M51</f>
        <v>10737.1</v>
      </c>
      <c r="N33" s="4">
        <f t="shared" ref="N33" si="52">N34+N51</f>
        <v>0</v>
      </c>
      <c r="O33" s="4">
        <f t="shared" ref="O33:Q33" si="53">O34+O51</f>
        <v>10737.1</v>
      </c>
      <c r="P33" s="135">
        <f t="shared" si="53"/>
        <v>0</v>
      </c>
      <c r="Q33" s="4">
        <f t="shared" si="53"/>
        <v>10737.1</v>
      </c>
      <c r="R33" s="4">
        <f>R34+R51</f>
        <v>10737.1</v>
      </c>
      <c r="S33" s="4">
        <f t="shared" ref="S33" si="54">S34+S51</f>
        <v>0</v>
      </c>
      <c r="T33" s="4">
        <f t="shared" ref="T33:V33" si="55">T34+T51</f>
        <v>10737.1</v>
      </c>
      <c r="U33" s="135">
        <f t="shared" si="55"/>
        <v>0</v>
      </c>
      <c r="V33" s="4">
        <f t="shared" si="55"/>
        <v>10737.1</v>
      </c>
      <c r="W33" s="67"/>
    </row>
    <row r="34" spans="1:23" ht="15.75" hidden="1" x14ac:dyDescent="0.2">
      <c r="A34" s="5" t="s">
        <v>23</v>
      </c>
      <c r="B34" s="5" t="s">
        <v>558</v>
      </c>
      <c r="C34" s="5"/>
      <c r="D34" s="5"/>
      <c r="E34" s="12" t="s">
        <v>542</v>
      </c>
      <c r="F34" s="4">
        <f>F35+F47</f>
        <v>10831.8</v>
      </c>
      <c r="G34" s="4">
        <f t="shared" ref="G34:J34" si="56">G35+G47</f>
        <v>0</v>
      </c>
      <c r="H34" s="4">
        <f t="shared" si="56"/>
        <v>10831.8</v>
      </c>
      <c r="I34" s="135">
        <f t="shared" si="56"/>
        <v>0</v>
      </c>
      <c r="J34" s="135">
        <f t="shared" si="56"/>
        <v>0</v>
      </c>
      <c r="K34" s="135">
        <f t="shared" ref="K34:L34" si="57">K35+K47</f>
        <v>0</v>
      </c>
      <c r="L34" s="4">
        <f t="shared" si="57"/>
        <v>10831.8</v>
      </c>
      <c r="M34" s="4">
        <f>M35+M47</f>
        <v>10632.7</v>
      </c>
      <c r="N34" s="4">
        <f t="shared" ref="N34" si="58">N35+N47</f>
        <v>0</v>
      </c>
      <c r="O34" s="4">
        <f t="shared" ref="O34:Q34" si="59">O35+O47</f>
        <v>10632.7</v>
      </c>
      <c r="P34" s="135">
        <f t="shared" si="59"/>
        <v>0</v>
      </c>
      <c r="Q34" s="4">
        <f t="shared" si="59"/>
        <v>10632.7</v>
      </c>
      <c r="R34" s="4">
        <f>R35+R47</f>
        <v>10632.7</v>
      </c>
      <c r="S34" s="4">
        <f t="shared" ref="S34" si="60">S35+S47</f>
        <v>0</v>
      </c>
      <c r="T34" s="4">
        <f t="shared" ref="T34:V34" si="61">T35+T47</f>
        <v>10632.7</v>
      </c>
      <c r="U34" s="135">
        <f t="shared" si="61"/>
        <v>0</v>
      </c>
      <c r="V34" s="4">
        <f t="shared" si="61"/>
        <v>10632.7</v>
      </c>
      <c r="W34" s="67"/>
    </row>
    <row r="35" spans="1:23" ht="47.25" hidden="1" outlineLevel="1" x14ac:dyDescent="0.2">
      <c r="A35" s="5" t="s">
        <v>23</v>
      </c>
      <c r="B35" s="5" t="s">
        <v>25</v>
      </c>
      <c r="C35" s="5"/>
      <c r="D35" s="5"/>
      <c r="E35" s="21" t="s">
        <v>26</v>
      </c>
      <c r="F35" s="4">
        <f>F36</f>
        <v>9685.7999999999993</v>
      </c>
      <c r="G35" s="4">
        <f t="shared" ref="G35:L35" si="62">G36</f>
        <v>0</v>
      </c>
      <c r="H35" s="4">
        <f t="shared" si="62"/>
        <v>9685.7999999999993</v>
      </c>
      <c r="I35" s="135">
        <f t="shared" si="62"/>
        <v>0</v>
      </c>
      <c r="J35" s="135">
        <f t="shared" si="62"/>
        <v>0</v>
      </c>
      <c r="K35" s="135">
        <f t="shared" si="62"/>
        <v>0</v>
      </c>
      <c r="L35" s="4">
        <f t="shared" si="62"/>
        <v>9685.7999999999993</v>
      </c>
      <c r="M35" s="4">
        <f t="shared" ref="M35:R35" si="63">M36</f>
        <v>9486.7000000000007</v>
      </c>
      <c r="N35" s="4">
        <f t="shared" ref="N35" si="64">N36</f>
        <v>0</v>
      </c>
      <c r="O35" s="4">
        <f t="shared" ref="O35:Q35" si="65">O36</f>
        <v>9486.7000000000007</v>
      </c>
      <c r="P35" s="135">
        <f t="shared" si="65"/>
        <v>0</v>
      </c>
      <c r="Q35" s="4">
        <f t="shared" si="65"/>
        <v>9486.7000000000007</v>
      </c>
      <c r="R35" s="4">
        <f t="shared" si="63"/>
        <v>9486.7000000000007</v>
      </c>
      <c r="S35" s="4">
        <f t="shared" ref="S35" si="66">S36</f>
        <v>0</v>
      </c>
      <c r="T35" s="4">
        <f t="shared" ref="T35:V35" si="67">T36</f>
        <v>9486.7000000000007</v>
      </c>
      <c r="U35" s="135">
        <f t="shared" si="67"/>
        <v>0</v>
      </c>
      <c r="V35" s="4">
        <f t="shared" si="67"/>
        <v>9486.7000000000007</v>
      </c>
      <c r="W35" s="67"/>
    </row>
    <row r="36" spans="1:23" ht="15.75" hidden="1" outlineLevel="2" x14ac:dyDescent="0.2">
      <c r="A36" s="5" t="s">
        <v>23</v>
      </c>
      <c r="B36" s="5" t="s">
        <v>25</v>
      </c>
      <c r="C36" s="5" t="s">
        <v>4</v>
      </c>
      <c r="D36" s="5"/>
      <c r="E36" s="21" t="s">
        <v>5</v>
      </c>
      <c r="F36" s="4">
        <f>F37+F41+F43+F45</f>
        <v>9685.7999999999993</v>
      </c>
      <c r="G36" s="4">
        <f t="shared" ref="G36:J36" si="68">G37+G41+G43+G45</f>
        <v>0</v>
      </c>
      <c r="H36" s="4">
        <f t="shared" si="68"/>
        <v>9685.7999999999993</v>
      </c>
      <c r="I36" s="135">
        <f t="shared" si="68"/>
        <v>0</v>
      </c>
      <c r="J36" s="135">
        <f t="shared" si="68"/>
        <v>0</v>
      </c>
      <c r="K36" s="135">
        <f t="shared" ref="K36:L36" si="69">K37+K41+K43+K45</f>
        <v>0</v>
      </c>
      <c r="L36" s="4">
        <f t="shared" si="69"/>
        <v>9685.7999999999993</v>
      </c>
      <c r="M36" s="4">
        <f>M37+M41+M43+M45</f>
        <v>9486.7000000000007</v>
      </c>
      <c r="N36" s="4">
        <f t="shared" ref="N36" si="70">N37+N41+N43+N45</f>
        <v>0</v>
      </c>
      <c r="O36" s="4">
        <f t="shared" ref="O36:Q36" si="71">O37+O41+O43+O45</f>
        <v>9486.7000000000007</v>
      </c>
      <c r="P36" s="135">
        <f t="shared" si="71"/>
        <v>0</v>
      </c>
      <c r="Q36" s="4">
        <f t="shared" si="71"/>
        <v>9486.7000000000007</v>
      </c>
      <c r="R36" s="4">
        <f>R37+R41+R43+R45</f>
        <v>9486.7000000000007</v>
      </c>
      <c r="S36" s="4">
        <f t="shared" ref="S36" si="72">S37+S41+S43+S45</f>
        <v>0</v>
      </c>
      <c r="T36" s="4">
        <f t="shared" ref="T36:V36" si="73">T37+T41+T43+T45</f>
        <v>9486.7000000000007</v>
      </c>
      <c r="U36" s="135">
        <f t="shared" si="73"/>
        <v>0</v>
      </c>
      <c r="V36" s="4">
        <f t="shared" si="73"/>
        <v>9486.7000000000007</v>
      </c>
      <c r="W36" s="67"/>
    </row>
    <row r="37" spans="1:23" ht="15.75" hidden="1" outlineLevel="3" x14ac:dyDescent="0.2">
      <c r="A37" s="5" t="s">
        <v>23</v>
      </c>
      <c r="B37" s="5" t="s">
        <v>25</v>
      </c>
      <c r="C37" s="5" t="s">
        <v>10</v>
      </c>
      <c r="D37" s="5"/>
      <c r="E37" s="21" t="s">
        <v>59</v>
      </c>
      <c r="F37" s="4">
        <f>F38+F39+F40</f>
        <v>4923.2</v>
      </c>
      <c r="G37" s="4">
        <f t="shared" ref="G37:J37" si="74">G38+G39+G40</f>
        <v>0</v>
      </c>
      <c r="H37" s="4">
        <f t="shared" si="74"/>
        <v>4923.2</v>
      </c>
      <c r="I37" s="135">
        <f t="shared" si="74"/>
        <v>0</v>
      </c>
      <c r="J37" s="135">
        <f t="shared" si="74"/>
        <v>0</v>
      </c>
      <c r="K37" s="135">
        <f t="shared" ref="K37:L37" si="75">K38+K39+K40</f>
        <v>0</v>
      </c>
      <c r="L37" s="4">
        <f t="shared" si="75"/>
        <v>4923.2</v>
      </c>
      <c r="M37" s="4">
        <f t="shared" ref="M37:R37" si="76">M38+M39+M40</f>
        <v>4724.1000000000004</v>
      </c>
      <c r="N37" s="4">
        <f t="shared" ref="N37" si="77">N38+N39+N40</f>
        <v>0</v>
      </c>
      <c r="O37" s="4">
        <f t="shared" ref="O37:Q37" si="78">O38+O39+O40</f>
        <v>4724.1000000000004</v>
      </c>
      <c r="P37" s="135">
        <f t="shared" si="78"/>
        <v>0</v>
      </c>
      <c r="Q37" s="4">
        <f t="shared" si="78"/>
        <v>4724.1000000000004</v>
      </c>
      <c r="R37" s="4">
        <f t="shared" si="76"/>
        <v>4724.1000000000004</v>
      </c>
      <c r="S37" s="4">
        <f t="shared" ref="S37" si="79">S38+S39+S40</f>
        <v>0</v>
      </c>
      <c r="T37" s="4">
        <f t="shared" ref="T37:V37" si="80">T38+T39+T40</f>
        <v>4724.1000000000004</v>
      </c>
      <c r="U37" s="135">
        <f t="shared" si="80"/>
        <v>0</v>
      </c>
      <c r="V37" s="4">
        <f t="shared" si="80"/>
        <v>4724.1000000000004</v>
      </c>
      <c r="W37" s="67"/>
    </row>
    <row r="38" spans="1:23" ht="63" hidden="1" outlineLevel="7" x14ac:dyDescent="0.2">
      <c r="A38" s="11" t="s">
        <v>23</v>
      </c>
      <c r="B38" s="11" t="s">
        <v>25</v>
      </c>
      <c r="C38" s="11" t="s">
        <v>10</v>
      </c>
      <c r="D38" s="11" t="s">
        <v>8</v>
      </c>
      <c r="E38" s="16" t="s">
        <v>9</v>
      </c>
      <c r="F38" s="8">
        <v>3960.5</v>
      </c>
      <c r="G38" s="8"/>
      <c r="H38" s="8">
        <f t="shared" ref="H38:H40" si="81">SUM(F38:G38)</f>
        <v>3960.5</v>
      </c>
      <c r="I38" s="136"/>
      <c r="J38" s="136"/>
      <c r="K38" s="136"/>
      <c r="L38" s="8">
        <f t="shared" ref="L38:L40" si="82">SUM(H38:K38)</f>
        <v>3960.5</v>
      </c>
      <c r="M38" s="8">
        <v>3761.4</v>
      </c>
      <c r="N38" s="8"/>
      <c r="O38" s="8">
        <f t="shared" ref="O38:O40" si="83">SUM(M38:N38)</f>
        <v>3761.4</v>
      </c>
      <c r="P38" s="136"/>
      <c r="Q38" s="8">
        <f t="shared" ref="Q38:Q40" si="84">SUM(O38:P38)</f>
        <v>3761.4</v>
      </c>
      <c r="R38" s="8">
        <v>3761.4</v>
      </c>
      <c r="S38" s="8"/>
      <c r="T38" s="8">
        <f t="shared" ref="T38:T40" si="85">SUM(R38:S38)</f>
        <v>3761.4</v>
      </c>
      <c r="U38" s="136"/>
      <c r="V38" s="8">
        <f t="shared" ref="V38:V40" si="86">SUM(T38:U38)</f>
        <v>3761.4</v>
      </c>
      <c r="W38" s="67"/>
    </row>
    <row r="39" spans="1:23" ht="31.5" hidden="1" outlineLevel="7" x14ac:dyDescent="0.2">
      <c r="A39" s="11" t="s">
        <v>23</v>
      </c>
      <c r="B39" s="11" t="s">
        <v>25</v>
      </c>
      <c r="C39" s="11" t="s">
        <v>10</v>
      </c>
      <c r="D39" s="11" t="s">
        <v>11</v>
      </c>
      <c r="E39" s="16" t="s">
        <v>12</v>
      </c>
      <c r="F39" s="8">
        <v>959.9</v>
      </c>
      <c r="G39" s="8"/>
      <c r="H39" s="8">
        <f t="shared" si="81"/>
        <v>959.9</v>
      </c>
      <c r="I39" s="136"/>
      <c r="J39" s="136"/>
      <c r="K39" s="136"/>
      <c r="L39" s="8">
        <f t="shared" si="82"/>
        <v>959.9</v>
      </c>
      <c r="M39" s="8">
        <v>959.9</v>
      </c>
      <c r="N39" s="8"/>
      <c r="O39" s="8">
        <f t="shared" si="83"/>
        <v>959.9</v>
      </c>
      <c r="P39" s="136"/>
      <c r="Q39" s="8">
        <f t="shared" si="84"/>
        <v>959.9</v>
      </c>
      <c r="R39" s="8">
        <v>959.9</v>
      </c>
      <c r="S39" s="8"/>
      <c r="T39" s="8">
        <f t="shared" si="85"/>
        <v>959.9</v>
      </c>
      <c r="U39" s="136"/>
      <c r="V39" s="8">
        <f t="shared" si="86"/>
        <v>959.9</v>
      </c>
      <c r="W39" s="67"/>
    </row>
    <row r="40" spans="1:23" ht="15.75" hidden="1" outlineLevel="7" x14ac:dyDescent="0.2">
      <c r="A40" s="11" t="s">
        <v>23</v>
      </c>
      <c r="B40" s="11" t="s">
        <v>25</v>
      </c>
      <c r="C40" s="11" t="s">
        <v>10</v>
      </c>
      <c r="D40" s="11" t="s">
        <v>27</v>
      </c>
      <c r="E40" s="16" t="s">
        <v>28</v>
      </c>
      <c r="F40" s="8">
        <v>2.8</v>
      </c>
      <c r="G40" s="8"/>
      <c r="H40" s="8">
        <f t="shared" si="81"/>
        <v>2.8</v>
      </c>
      <c r="I40" s="136"/>
      <c r="J40" s="136"/>
      <c r="K40" s="136"/>
      <c r="L40" s="8">
        <f t="shared" si="82"/>
        <v>2.8</v>
      </c>
      <c r="M40" s="8">
        <v>2.8</v>
      </c>
      <c r="N40" s="8"/>
      <c r="O40" s="8">
        <f t="shared" si="83"/>
        <v>2.8</v>
      </c>
      <c r="P40" s="136"/>
      <c r="Q40" s="8">
        <f t="shared" si="84"/>
        <v>2.8</v>
      </c>
      <c r="R40" s="8">
        <v>2.8</v>
      </c>
      <c r="S40" s="8"/>
      <c r="T40" s="8">
        <f t="shared" si="85"/>
        <v>2.8</v>
      </c>
      <c r="U40" s="136"/>
      <c r="V40" s="8">
        <f t="shared" si="86"/>
        <v>2.8</v>
      </c>
      <c r="W40" s="67"/>
    </row>
    <row r="41" spans="1:23" ht="15.75" hidden="1" outlineLevel="3" x14ac:dyDescent="0.2">
      <c r="A41" s="5" t="s">
        <v>23</v>
      </c>
      <c r="B41" s="5" t="s">
        <v>25</v>
      </c>
      <c r="C41" s="5" t="s">
        <v>29</v>
      </c>
      <c r="D41" s="5"/>
      <c r="E41" s="21" t="s">
        <v>30</v>
      </c>
      <c r="F41" s="4">
        <f>F42</f>
        <v>1978.6</v>
      </c>
      <c r="G41" s="4">
        <f t="shared" ref="G41:L41" si="87">G42</f>
        <v>0</v>
      </c>
      <c r="H41" s="4">
        <f t="shared" si="87"/>
        <v>1978.6</v>
      </c>
      <c r="I41" s="135">
        <f t="shared" si="87"/>
        <v>0</v>
      </c>
      <c r="J41" s="135">
        <f t="shared" si="87"/>
        <v>0</v>
      </c>
      <c r="K41" s="135">
        <f t="shared" si="87"/>
        <v>0</v>
      </c>
      <c r="L41" s="4">
        <f t="shared" si="87"/>
        <v>1978.6</v>
      </c>
      <c r="M41" s="4">
        <f t="shared" ref="M41:R41" si="88">M42</f>
        <v>1978.6</v>
      </c>
      <c r="N41" s="4">
        <f t="shared" ref="N41" si="89">N42</f>
        <v>0</v>
      </c>
      <c r="O41" s="4">
        <f t="shared" ref="O41:Q41" si="90">O42</f>
        <v>1978.6</v>
      </c>
      <c r="P41" s="135">
        <f t="shared" si="90"/>
        <v>0</v>
      </c>
      <c r="Q41" s="4">
        <f t="shared" si="90"/>
        <v>1978.6</v>
      </c>
      <c r="R41" s="4">
        <f t="shared" si="88"/>
        <v>1978.6</v>
      </c>
      <c r="S41" s="4">
        <f t="shared" ref="S41" si="91">S42</f>
        <v>0</v>
      </c>
      <c r="T41" s="4">
        <f t="shared" ref="T41:V41" si="92">T42</f>
        <v>1978.6</v>
      </c>
      <c r="U41" s="135">
        <f t="shared" si="92"/>
        <v>0</v>
      </c>
      <c r="V41" s="4">
        <f t="shared" si="92"/>
        <v>1978.6</v>
      </c>
      <c r="W41" s="67"/>
    </row>
    <row r="42" spans="1:23" ht="63" hidden="1" outlineLevel="7" x14ac:dyDescent="0.2">
      <c r="A42" s="11" t="s">
        <v>23</v>
      </c>
      <c r="B42" s="11" t="s">
        <v>25</v>
      </c>
      <c r="C42" s="11" t="s">
        <v>29</v>
      </c>
      <c r="D42" s="11" t="s">
        <v>8</v>
      </c>
      <c r="E42" s="16" t="s">
        <v>9</v>
      </c>
      <c r="F42" s="8">
        <v>1978.6</v>
      </c>
      <c r="G42" s="8"/>
      <c r="H42" s="8">
        <f>SUM(F42:G42)</f>
        <v>1978.6</v>
      </c>
      <c r="I42" s="136"/>
      <c r="J42" s="136"/>
      <c r="K42" s="136"/>
      <c r="L42" s="8">
        <f>SUM(H42:K42)</f>
        <v>1978.6</v>
      </c>
      <c r="M42" s="8">
        <v>1978.6</v>
      </c>
      <c r="N42" s="8"/>
      <c r="O42" s="8">
        <f>SUM(M42:N42)</f>
        <v>1978.6</v>
      </c>
      <c r="P42" s="136"/>
      <c r="Q42" s="8">
        <f>SUM(O42:P42)</f>
        <v>1978.6</v>
      </c>
      <c r="R42" s="8">
        <v>1978.6</v>
      </c>
      <c r="S42" s="8"/>
      <c r="T42" s="8">
        <f>SUM(R42:S42)</f>
        <v>1978.6</v>
      </c>
      <c r="U42" s="136"/>
      <c r="V42" s="8">
        <f>SUM(T42:U42)</f>
        <v>1978.6</v>
      </c>
      <c r="W42" s="67"/>
    </row>
    <row r="43" spans="1:23" ht="31.5" hidden="1" outlineLevel="3" x14ac:dyDescent="0.2">
      <c r="A43" s="5" t="s">
        <v>23</v>
      </c>
      <c r="B43" s="5" t="s">
        <v>25</v>
      </c>
      <c r="C43" s="5" t="s">
        <v>13</v>
      </c>
      <c r="D43" s="5"/>
      <c r="E43" s="21" t="s">
        <v>14</v>
      </c>
      <c r="F43" s="4">
        <f t="shared" ref="F43:V43" si="93">F44</f>
        <v>105.6</v>
      </c>
      <c r="G43" s="4">
        <f t="shared" si="93"/>
        <v>0</v>
      </c>
      <c r="H43" s="4">
        <f t="shared" si="93"/>
        <v>105.6</v>
      </c>
      <c r="I43" s="135">
        <f t="shared" si="93"/>
        <v>0</v>
      </c>
      <c r="J43" s="135">
        <f t="shared" si="93"/>
        <v>0</v>
      </c>
      <c r="K43" s="135">
        <f t="shared" si="93"/>
        <v>0</v>
      </c>
      <c r="L43" s="4">
        <f t="shared" si="93"/>
        <v>105.6</v>
      </c>
      <c r="M43" s="4">
        <f t="shared" si="93"/>
        <v>105.6</v>
      </c>
      <c r="N43" s="4">
        <f t="shared" si="93"/>
        <v>0</v>
      </c>
      <c r="O43" s="4">
        <f t="shared" si="93"/>
        <v>105.6</v>
      </c>
      <c r="P43" s="135">
        <f t="shared" si="93"/>
        <v>0</v>
      </c>
      <c r="Q43" s="4">
        <f t="shared" si="93"/>
        <v>105.6</v>
      </c>
      <c r="R43" s="4">
        <f t="shared" si="93"/>
        <v>105.6</v>
      </c>
      <c r="S43" s="4">
        <f t="shared" si="93"/>
        <v>0</v>
      </c>
      <c r="T43" s="4">
        <f t="shared" si="93"/>
        <v>105.6</v>
      </c>
      <c r="U43" s="135">
        <f t="shared" si="93"/>
        <v>0</v>
      </c>
      <c r="V43" s="4">
        <f t="shared" si="93"/>
        <v>105.6</v>
      </c>
      <c r="W43" s="67"/>
    </row>
    <row r="44" spans="1:23" ht="31.5" hidden="1" outlineLevel="7" x14ac:dyDescent="0.2">
      <c r="A44" s="11" t="s">
        <v>23</v>
      </c>
      <c r="B44" s="11" t="s">
        <v>25</v>
      </c>
      <c r="C44" s="11" t="s">
        <v>13</v>
      </c>
      <c r="D44" s="11" t="s">
        <v>11</v>
      </c>
      <c r="E44" s="16" t="s">
        <v>12</v>
      </c>
      <c r="F44" s="8">
        <v>105.6</v>
      </c>
      <c r="G44" s="8"/>
      <c r="H44" s="8">
        <f>SUM(F44:G44)</f>
        <v>105.6</v>
      </c>
      <c r="I44" s="136"/>
      <c r="J44" s="136"/>
      <c r="K44" s="136"/>
      <c r="L44" s="8">
        <f>SUM(H44:K44)</f>
        <v>105.6</v>
      </c>
      <c r="M44" s="8">
        <v>105.6</v>
      </c>
      <c r="N44" s="8"/>
      <c r="O44" s="8">
        <f>SUM(M44:N44)</f>
        <v>105.6</v>
      </c>
      <c r="P44" s="136"/>
      <c r="Q44" s="8">
        <f>SUM(O44:P44)</f>
        <v>105.6</v>
      </c>
      <c r="R44" s="8">
        <v>105.6</v>
      </c>
      <c r="S44" s="8"/>
      <c r="T44" s="8">
        <f>SUM(R44:S44)</f>
        <v>105.6</v>
      </c>
      <c r="U44" s="136"/>
      <c r="V44" s="8">
        <f>SUM(T44:U44)</f>
        <v>105.6</v>
      </c>
      <c r="W44" s="67"/>
    </row>
    <row r="45" spans="1:23" ht="15.75" hidden="1" outlineLevel="3" x14ac:dyDescent="0.2">
      <c r="A45" s="5" t="s">
        <v>23</v>
      </c>
      <c r="B45" s="5" t="s">
        <v>25</v>
      </c>
      <c r="C45" s="5" t="s">
        <v>31</v>
      </c>
      <c r="D45" s="5"/>
      <c r="E45" s="21" t="s">
        <v>32</v>
      </c>
      <c r="F45" s="4">
        <f t="shared" ref="F45:V45" si="94">F46</f>
        <v>2678.4</v>
      </c>
      <c r="G45" s="4">
        <f t="shared" si="94"/>
        <v>0</v>
      </c>
      <c r="H45" s="4">
        <f t="shared" si="94"/>
        <v>2678.4</v>
      </c>
      <c r="I45" s="135">
        <f t="shared" si="94"/>
        <v>0</v>
      </c>
      <c r="J45" s="135">
        <f t="shared" si="94"/>
        <v>0</v>
      </c>
      <c r="K45" s="135">
        <f t="shared" si="94"/>
        <v>0</v>
      </c>
      <c r="L45" s="4">
        <f t="shared" si="94"/>
        <v>2678.4</v>
      </c>
      <c r="M45" s="4">
        <f t="shared" si="94"/>
        <v>2678.4</v>
      </c>
      <c r="N45" s="4">
        <f t="shared" si="94"/>
        <v>0</v>
      </c>
      <c r="O45" s="4">
        <f t="shared" si="94"/>
        <v>2678.4</v>
      </c>
      <c r="P45" s="135">
        <f t="shared" si="94"/>
        <v>0</v>
      </c>
      <c r="Q45" s="4">
        <f t="shared" si="94"/>
        <v>2678.4</v>
      </c>
      <c r="R45" s="4">
        <f t="shared" si="94"/>
        <v>2678.4</v>
      </c>
      <c r="S45" s="4">
        <f t="shared" si="94"/>
        <v>0</v>
      </c>
      <c r="T45" s="4">
        <f t="shared" si="94"/>
        <v>2678.4</v>
      </c>
      <c r="U45" s="135">
        <f t="shared" si="94"/>
        <v>0</v>
      </c>
      <c r="V45" s="4">
        <f t="shared" si="94"/>
        <v>2678.4</v>
      </c>
      <c r="W45" s="67"/>
    </row>
    <row r="46" spans="1:23" ht="15.75" hidden="1" outlineLevel="7" x14ac:dyDescent="0.2">
      <c r="A46" s="11" t="s">
        <v>23</v>
      </c>
      <c r="B46" s="11" t="s">
        <v>25</v>
      </c>
      <c r="C46" s="11" t="s">
        <v>31</v>
      </c>
      <c r="D46" s="11" t="s">
        <v>33</v>
      </c>
      <c r="E46" s="16" t="s">
        <v>34</v>
      </c>
      <c r="F46" s="8">
        <v>2678.4</v>
      </c>
      <c r="G46" s="8"/>
      <c r="H46" s="8">
        <f>SUM(F46:G46)</f>
        <v>2678.4</v>
      </c>
      <c r="I46" s="136"/>
      <c r="J46" s="136"/>
      <c r="K46" s="136"/>
      <c r="L46" s="8">
        <f>SUM(H46:K46)</f>
        <v>2678.4</v>
      </c>
      <c r="M46" s="8">
        <v>2678.4</v>
      </c>
      <c r="N46" s="8"/>
      <c r="O46" s="8">
        <f>SUM(M46:N46)</f>
        <v>2678.4</v>
      </c>
      <c r="P46" s="136"/>
      <c r="Q46" s="8">
        <f>SUM(O46:P46)</f>
        <v>2678.4</v>
      </c>
      <c r="R46" s="8">
        <v>2678.4</v>
      </c>
      <c r="S46" s="8"/>
      <c r="T46" s="8">
        <f>SUM(R46:S46)</f>
        <v>2678.4</v>
      </c>
      <c r="U46" s="136"/>
      <c r="V46" s="8">
        <f>SUM(T46:U46)</f>
        <v>2678.4</v>
      </c>
      <c r="W46" s="67"/>
    </row>
    <row r="47" spans="1:23" ht="15.75" hidden="1" outlineLevel="1" x14ac:dyDescent="0.2">
      <c r="A47" s="5" t="s">
        <v>23</v>
      </c>
      <c r="B47" s="5" t="s">
        <v>15</v>
      </c>
      <c r="C47" s="5"/>
      <c r="D47" s="5"/>
      <c r="E47" s="21" t="s">
        <v>16</v>
      </c>
      <c r="F47" s="4">
        <f t="shared" ref="F47:V49" si="95">F48</f>
        <v>1146</v>
      </c>
      <c r="G47" s="4">
        <f t="shared" si="95"/>
        <v>0</v>
      </c>
      <c r="H47" s="4">
        <f t="shared" si="95"/>
        <v>1146</v>
      </c>
      <c r="I47" s="135">
        <f t="shared" si="95"/>
        <v>0</v>
      </c>
      <c r="J47" s="135">
        <f t="shared" si="95"/>
        <v>0</v>
      </c>
      <c r="K47" s="135">
        <f t="shared" si="95"/>
        <v>0</v>
      </c>
      <c r="L47" s="4">
        <f t="shared" si="95"/>
        <v>1146</v>
      </c>
      <c r="M47" s="4">
        <f t="shared" si="95"/>
        <v>1146</v>
      </c>
      <c r="N47" s="4">
        <f t="shared" si="95"/>
        <v>0</v>
      </c>
      <c r="O47" s="4">
        <f t="shared" si="95"/>
        <v>1146</v>
      </c>
      <c r="P47" s="135">
        <f t="shared" si="95"/>
        <v>0</v>
      </c>
      <c r="Q47" s="4">
        <f t="shared" si="95"/>
        <v>1146</v>
      </c>
      <c r="R47" s="4">
        <f t="shared" si="95"/>
        <v>1146</v>
      </c>
      <c r="S47" s="4">
        <f t="shared" si="95"/>
        <v>0</v>
      </c>
      <c r="T47" s="4">
        <f t="shared" si="95"/>
        <v>1146</v>
      </c>
      <c r="U47" s="135">
        <f t="shared" si="95"/>
        <v>0</v>
      </c>
      <c r="V47" s="4">
        <f t="shared" si="95"/>
        <v>1146</v>
      </c>
      <c r="W47" s="67"/>
    </row>
    <row r="48" spans="1:23" ht="31.5" hidden="1" outlineLevel="2" x14ac:dyDescent="0.2">
      <c r="A48" s="5" t="s">
        <v>23</v>
      </c>
      <c r="B48" s="5" t="s">
        <v>15</v>
      </c>
      <c r="C48" s="5" t="s">
        <v>17</v>
      </c>
      <c r="D48" s="5"/>
      <c r="E48" s="21" t="s">
        <v>18</v>
      </c>
      <c r="F48" s="4">
        <f t="shared" si="95"/>
        <v>1146</v>
      </c>
      <c r="G48" s="4">
        <f t="shared" si="95"/>
        <v>0</v>
      </c>
      <c r="H48" s="4">
        <f t="shared" si="95"/>
        <v>1146</v>
      </c>
      <c r="I48" s="135">
        <f t="shared" si="95"/>
        <v>0</v>
      </c>
      <c r="J48" s="135">
        <f t="shared" si="95"/>
        <v>0</v>
      </c>
      <c r="K48" s="135">
        <f t="shared" si="95"/>
        <v>0</v>
      </c>
      <c r="L48" s="4">
        <f t="shared" si="95"/>
        <v>1146</v>
      </c>
      <c r="M48" s="4">
        <f t="shared" si="95"/>
        <v>1146</v>
      </c>
      <c r="N48" s="4">
        <f t="shared" si="95"/>
        <v>0</v>
      </c>
      <c r="O48" s="4">
        <f t="shared" si="95"/>
        <v>1146</v>
      </c>
      <c r="P48" s="135">
        <f t="shared" si="95"/>
        <v>0</v>
      </c>
      <c r="Q48" s="4">
        <f t="shared" si="95"/>
        <v>1146</v>
      </c>
      <c r="R48" s="4">
        <f t="shared" si="95"/>
        <v>1146</v>
      </c>
      <c r="S48" s="4">
        <f t="shared" si="95"/>
        <v>0</v>
      </c>
      <c r="T48" s="4">
        <f t="shared" si="95"/>
        <v>1146</v>
      </c>
      <c r="U48" s="135">
        <f t="shared" si="95"/>
        <v>0</v>
      </c>
      <c r="V48" s="4">
        <f t="shared" si="95"/>
        <v>1146</v>
      </c>
      <c r="W48" s="67"/>
    </row>
    <row r="49" spans="1:23" ht="47.25" hidden="1" outlineLevel="3" x14ac:dyDescent="0.2">
      <c r="A49" s="5" t="s">
        <v>23</v>
      </c>
      <c r="B49" s="5" t="s">
        <v>15</v>
      </c>
      <c r="C49" s="5" t="s">
        <v>19</v>
      </c>
      <c r="D49" s="5"/>
      <c r="E49" s="21" t="s">
        <v>20</v>
      </c>
      <c r="F49" s="4">
        <f t="shared" si="95"/>
        <v>1146</v>
      </c>
      <c r="G49" s="4">
        <f t="shared" si="95"/>
        <v>0</v>
      </c>
      <c r="H49" s="4">
        <f t="shared" si="95"/>
        <v>1146</v>
      </c>
      <c r="I49" s="135">
        <f t="shared" si="95"/>
        <v>0</v>
      </c>
      <c r="J49" s="135">
        <f t="shared" si="95"/>
        <v>0</v>
      </c>
      <c r="K49" s="135">
        <f t="shared" si="95"/>
        <v>0</v>
      </c>
      <c r="L49" s="4">
        <f t="shared" si="95"/>
        <v>1146</v>
      </c>
      <c r="M49" s="4">
        <f t="shared" si="95"/>
        <v>1146</v>
      </c>
      <c r="N49" s="4">
        <f t="shared" si="95"/>
        <v>0</v>
      </c>
      <c r="O49" s="4">
        <f t="shared" si="95"/>
        <v>1146</v>
      </c>
      <c r="P49" s="135">
        <f t="shared" si="95"/>
        <v>0</v>
      </c>
      <c r="Q49" s="4">
        <f t="shared" si="95"/>
        <v>1146</v>
      </c>
      <c r="R49" s="4">
        <f t="shared" si="95"/>
        <v>1146</v>
      </c>
      <c r="S49" s="4">
        <f t="shared" si="95"/>
        <v>0</v>
      </c>
      <c r="T49" s="4">
        <f t="shared" si="95"/>
        <v>1146</v>
      </c>
      <c r="U49" s="135">
        <f t="shared" si="95"/>
        <v>0</v>
      </c>
      <c r="V49" s="4">
        <f t="shared" si="95"/>
        <v>1146</v>
      </c>
      <c r="W49" s="67"/>
    </row>
    <row r="50" spans="1:23" ht="31.5" hidden="1" outlineLevel="7" x14ac:dyDescent="0.2">
      <c r="A50" s="11" t="s">
        <v>23</v>
      </c>
      <c r="B50" s="11" t="s">
        <v>15</v>
      </c>
      <c r="C50" s="11" t="s">
        <v>19</v>
      </c>
      <c r="D50" s="11" t="s">
        <v>11</v>
      </c>
      <c r="E50" s="16" t="s">
        <v>12</v>
      </c>
      <c r="F50" s="8">
        <v>1146</v>
      </c>
      <c r="G50" s="8"/>
      <c r="H50" s="8">
        <f>SUM(F50:G50)</f>
        <v>1146</v>
      </c>
      <c r="I50" s="136"/>
      <c r="J50" s="136"/>
      <c r="K50" s="136"/>
      <c r="L50" s="8">
        <f>SUM(H50:K50)</f>
        <v>1146</v>
      </c>
      <c r="M50" s="8">
        <v>1146</v>
      </c>
      <c r="N50" s="8"/>
      <c r="O50" s="8">
        <f>SUM(M50:N50)</f>
        <v>1146</v>
      </c>
      <c r="P50" s="136"/>
      <c r="Q50" s="8">
        <f>SUM(O50:P50)</f>
        <v>1146</v>
      </c>
      <c r="R50" s="8">
        <v>1146</v>
      </c>
      <c r="S50" s="8"/>
      <c r="T50" s="8">
        <f>SUM(R50:S50)</f>
        <v>1146</v>
      </c>
      <c r="U50" s="136"/>
      <c r="V50" s="8">
        <f>SUM(T50:U50)</f>
        <v>1146</v>
      </c>
      <c r="W50" s="67"/>
    </row>
    <row r="51" spans="1:23" ht="15.75" hidden="1" outlineLevel="7" x14ac:dyDescent="0.2">
      <c r="A51" s="5" t="s">
        <v>23</v>
      </c>
      <c r="B51" s="5" t="s">
        <v>559</v>
      </c>
      <c r="C51" s="11"/>
      <c r="D51" s="11"/>
      <c r="E51" s="12" t="s">
        <v>543</v>
      </c>
      <c r="F51" s="4">
        <f>F52</f>
        <v>104.4</v>
      </c>
      <c r="G51" s="4">
        <f t="shared" ref="G51:L51" si="96">G52</f>
        <v>0</v>
      </c>
      <c r="H51" s="4">
        <f t="shared" si="96"/>
        <v>104.4</v>
      </c>
      <c r="I51" s="135">
        <f t="shared" si="96"/>
        <v>0</v>
      </c>
      <c r="J51" s="135">
        <f t="shared" si="96"/>
        <v>0</v>
      </c>
      <c r="K51" s="135">
        <f t="shared" si="96"/>
        <v>0</v>
      </c>
      <c r="L51" s="4">
        <f t="shared" si="96"/>
        <v>104.4</v>
      </c>
      <c r="M51" s="4">
        <f t="shared" ref="M51:R51" si="97">M52</f>
        <v>104.4</v>
      </c>
      <c r="N51" s="4">
        <f t="shared" ref="N51" si="98">N52</f>
        <v>0</v>
      </c>
      <c r="O51" s="4">
        <f t="shared" ref="O51:Q51" si="99">O52</f>
        <v>104.4</v>
      </c>
      <c r="P51" s="135">
        <f t="shared" si="99"/>
        <v>0</v>
      </c>
      <c r="Q51" s="4">
        <f t="shared" si="99"/>
        <v>104.4</v>
      </c>
      <c r="R51" s="4">
        <f t="shared" si="97"/>
        <v>104.4</v>
      </c>
      <c r="S51" s="4">
        <f t="shared" ref="S51" si="100">S52</f>
        <v>0</v>
      </c>
      <c r="T51" s="4">
        <f t="shared" ref="T51:V51" si="101">T52</f>
        <v>104.4</v>
      </c>
      <c r="U51" s="135">
        <f t="shared" si="101"/>
        <v>0</v>
      </c>
      <c r="V51" s="4">
        <f t="shared" si="101"/>
        <v>104.4</v>
      </c>
      <c r="W51" s="67"/>
    </row>
    <row r="52" spans="1:23" ht="31.5" hidden="1" outlineLevel="1" x14ac:dyDescent="0.2">
      <c r="A52" s="5" t="s">
        <v>23</v>
      </c>
      <c r="B52" s="5" t="s">
        <v>21</v>
      </c>
      <c r="C52" s="5"/>
      <c r="D52" s="5"/>
      <c r="E52" s="21" t="s">
        <v>22</v>
      </c>
      <c r="F52" s="4">
        <f t="shared" ref="F52:V53" si="102">F53</f>
        <v>104.4</v>
      </c>
      <c r="G52" s="4">
        <f t="shared" si="102"/>
        <v>0</v>
      </c>
      <c r="H52" s="4">
        <f t="shared" si="102"/>
        <v>104.4</v>
      </c>
      <c r="I52" s="135">
        <f t="shared" si="102"/>
        <v>0</v>
      </c>
      <c r="J52" s="135">
        <f t="shared" si="102"/>
        <v>0</v>
      </c>
      <c r="K52" s="135">
        <f t="shared" si="102"/>
        <v>0</v>
      </c>
      <c r="L52" s="4">
        <f t="shared" si="102"/>
        <v>104.4</v>
      </c>
      <c r="M52" s="4">
        <f t="shared" si="102"/>
        <v>104.4</v>
      </c>
      <c r="N52" s="4">
        <f t="shared" si="102"/>
        <v>0</v>
      </c>
      <c r="O52" s="4">
        <f t="shared" si="102"/>
        <v>104.4</v>
      </c>
      <c r="P52" s="135">
        <f t="shared" si="102"/>
        <v>0</v>
      </c>
      <c r="Q52" s="4">
        <f t="shared" si="102"/>
        <v>104.4</v>
      </c>
      <c r="R52" s="4">
        <f t="shared" si="102"/>
        <v>104.4</v>
      </c>
      <c r="S52" s="4">
        <f t="shared" si="102"/>
        <v>0</v>
      </c>
      <c r="T52" s="4">
        <f t="shared" si="102"/>
        <v>104.4</v>
      </c>
      <c r="U52" s="135">
        <f t="shared" si="102"/>
        <v>0</v>
      </c>
      <c r="V52" s="4">
        <f t="shared" si="102"/>
        <v>104.4</v>
      </c>
      <c r="W52" s="67"/>
    </row>
    <row r="53" spans="1:23" ht="15.75" hidden="1" outlineLevel="2" x14ac:dyDescent="0.2">
      <c r="A53" s="5" t="s">
        <v>23</v>
      </c>
      <c r="B53" s="5" t="s">
        <v>21</v>
      </c>
      <c r="C53" s="5" t="s">
        <v>4</v>
      </c>
      <c r="D53" s="5"/>
      <c r="E53" s="21" t="s">
        <v>5</v>
      </c>
      <c r="F53" s="4">
        <f>F54</f>
        <v>104.4</v>
      </c>
      <c r="G53" s="4">
        <f t="shared" si="102"/>
        <v>0</v>
      </c>
      <c r="H53" s="4">
        <f t="shared" si="102"/>
        <v>104.4</v>
      </c>
      <c r="I53" s="135">
        <f t="shared" si="102"/>
        <v>0</v>
      </c>
      <c r="J53" s="135">
        <f t="shared" si="102"/>
        <v>0</v>
      </c>
      <c r="K53" s="135">
        <f t="shared" si="102"/>
        <v>0</v>
      </c>
      <c r="L53" s="4">
        <f t="shared" si="102"/>
        <v>104.4</v>
      </c>
      <c r="M53" s="4">
        <f t="shared" si="102"/>
        <v>104.4</v>
      </c>
      <c r="N53" s="4">
        <f t="shared" si="102"/>
        <v>0</v>
      </c>
      <c r="O53" s="4">
        <f t="shared" si="102"/>
        <v>104.4</v>
      </c>
      <c r="P53" s="135">
        <f t="shared" si="102"/>
        <v>0</v>
      </c>
      <c r="Q53" s="4">
        <f t="shared" si="102"/>
        <v>104.4</v>
      </c>
      <c r="R53" s="4">
        <f t="shared" si="102"/>
        <v>104.4</v>
      </c>
      <c r="S53" s="4">
        <f t="shared" si="102"/>
        <v>0</v>
      </c>
      <c r="T53" s="4">
        <f t="shared" si="102"/>
        <v>104.4</v>
      </c>
      <c r="U53" s="135">
        <f t="shared" si="102"/>
        <v>0</v>
      </c>
      <c r="V53" s="4">
        <f t="shared" si="102"/>
        <v>104.4</v>
      </c>
      <c r="W53" s="67"/>
    </row>
    <row r="54" spans="1:23" ht="15.75" hidden="1" outlineLevel="3" x14ac:dyDescent="0.2">
      <c r="A54" s="5" t="s">
        <v>23</v>
      </c>
      <c r="B54" s="5" t="s">
        <v>21</v>
      </c>
      <c r="C54" s="5" t="s">
        <v>10</v>
      </c>
      <c r="D54" s="5"/>
      <c r="E54" s="21" t="s">
        <v>59</v>
      </c>
      <c r="F54" s="4">
        <f t="shared" ref="F54:V54" si="103">F55</f>
        <v>104.4</v>
      </c>
      <c r="G54" s="4">
        <f t="shared" si="103"/>
        <v>0</v>
      </c>
      <c r="H54" s="4">
        <f t="shared" si="103"/>
        <v>104.4</v>
      </c>
      <c r="I54" s="135">
        <f t="shared" si="103"/>
        <v>0</v>
      </c>
      <c r="J54" s="135">
        <f t="shared" si="103"/>
        <v>0</v>
      </c>
      <c r="K54" s="135">
        <f t="shared" si="103"/>
        <v>0</v>
      </c>
      <c r="L54" s="4">
        <f t="shared" si="103"/>
        <v>104.4</v>
      </c>
      <c r="M54" s="4">
        <f t="shared" si="103"/>
        <v>104.4</v>
      </c>
      <c r="N54" s="4">
        <f t="shared" si="103"/>
        <v>0</v>
      </c>
      <c r="O54" s="4">
        <f t="shared" si="103"/>
        <v>104.4</v>
      </c>
      <c r="P54" s="135">
        <f t="shared" si="103"/>
        <v>0</v>
      </c>
      <c r="Q54" s="4">
        <f t="shared" si="103"/>
        <v>104.4</v>
      </c>
      <c r="R54" s="4">
        <f t="shared" si="103"/>
        <v>104.4</v>
      </c>
      <c r="S54" s="4">
        <f t="shared" si="103"/>
        <v>0</v>
      </c>
      <c r="T54" s="4">
        <f t="shared" si="103"/>
        <v>104.4</v>
      </c>
      <c r="U54" s="135">
        <f t="shared" si="103"/>
        <v>0</v>
      </c>
      <c r="V54" s="4">
        <f t="shared" si="103"/>
        <v>104.4</v>
      </c>
      <c r="W54" s="67"/>
    </row>
    <row r="55" spans="1:23" ht="31.5" hidden="1" outlineLevel="7" x14ac:dyDescent="0.2">
      <c r="A55" s="11" t="s">
        <v>23</v>
      </c>
      <c r="B55" s="11" t="s">
        <v>21</v>
      </c>
      <c r="C55" s="11" t="s">
        <v>10</v>
      </c>
      <c r="D55" s="11" t="s">
        <v>11</v>
      </c>
      <c r="E55" s="16" t="s">
        <v>12</v>
      </c>
      <c r="F55" s="8">
        <v>104.4</v>
      </c>
      <c r="G55" s="8"/>
      <c r="H55" s="8">
        <f>SUM(F55:G55)</f>
        <v>104.4</v>
      </c>
      <c r="I55" s="136"/>
      <c r="J55" s="136"/>
      <c r="K55" s="136"/>
      <c r="L55" s="8">
        <f>SUM(H55:K55)</f>
        <v>104.4</v>
      </c>
      <c r="M55" s="8">
        <v>104.4</v>
      </c>
      <c r="N55" s="8"/>
      <c r="O55" s="8">
        <f>SUM(M55:N55)</f>
        <v>104.4</v>
      </c>
      <c r="P55" s="136"/>
      <c r="Q55" s="8">
        <f>SUM(O55:P55)</f>
        <v>104.4</v>
      </c>
      <c r="R55" s="8">
        <v>104.4</v>
      </c>
      <c r="S55" s="8"/>
      <c r="T55" s="8">
        <f>SUM(R55:S55)</f>
        <v>104.4</v>
      </c>
      <c r="U55" s="136"/>
      <c r="V55" s="8">
        <f>SUM(T55:U55)</f>
        <v>104.4</v>
      </c>
      <c r="W55" s="67"/>
    </row>
    <row r="56" spans="1:23" ht="15.75" hidden="1" outlineLevel="7" x14ac:dyDescent="0.2">
      <c r="A56" s="11"/>
      <c r="B56" s="11"/>
      <c r="C56" s="11"/>
      <c r="D56" s="11"/>
      <c r="E56" s="16"/>
      <c r="F56" s="8"/>
      <c r="G56" s="8"/>
      <c r="H56" s="8"/>
      <c r="I56" s="136"/>
      <c r="J56" s="136"/>
      <c r="K56" s="136"/>
      <c r="L56" s="8"/>
      <c r="M56" s="8"/>
      <c r="N56" s="8"/>
      <c r="O56" s="8"/>
      <c r="P56" s="136"/>
      <c r="Q56" s="8"/>
      <c r="R56" s="8"/>
      <c r="S56" s="8"/>
      <c r="T56" s="8"/>
      <c r="U56" s="136"/>
      <c r="V56" s="8"/>
      <c r="W56" s="67"/>
    </row>
    <row r="57" spans="1:23" ht="15.75" x14ac:dyDescent="0.2">
      <c r="A57" s="5" t="s">
        <v>35</v>
      </c>
      <c r="B57" s="5"/>
      <c r="C57" s="5"/>
      <c r="D57" s="5"/>
      <c r="E57" s="21" t="s">
        <v>36</v>
      </c>
      <c r="F57" s="4" t="e">
        <f t="shared" ref="F57:V57" si="104">F58+F155+F196+F268+F385+F397+F436+F443+F506</f>
        <v>#REF!</v>
      </c>
      <c r="G57" s="4" t="e">
        <f t="shared" si="104"/>
        <v>#REF!</v>
      </c>
      <c r="H57" s="4">
        <f t="shared" si="104"/>
        <v>1147516.3404399999</v>
      </c>
      <c r="I57" s="135">
        <f t="shared" si="104"/>
        <v>-44879.29825</v>
      </c>
      <c r="J57" s="135">
        <f t="shared" si="104"/>
        <v>208008.44777</v>
      </c>
      <c r="K57" s="135">
        <f t="shared" si="104"/>
        <v>103.69905</v>
      </c>
      <c r="L57" s="4">
        <f t="shared" si="104"/>
        <v>1310749.1890099999</v>
      </c>
      <c r="M57" s="4">
        <f t="shared" si="104"/>
        <v>1083971.8699999999</v>
      </c>
      <c r="N57" s="4">
        <f t="shared" si="104"/>
        <v>-4746.6000000000004</v>
      </c>
      <c r="O57" s="4">
        <f t="shared" si="104"/>
        <v>1079225.2699999998</v>
      </c>
      <c r="P57" s="135">
        <f t="shared" si="104"/>
        <v>-4475.8178400000006</v>
      </c>
      <c r="Q57" s="4">
        <f t="shared" si="104"/>
        <v>1074749.4521599999</v>
      </c>
      <c r="R57" s="4">
        <f t="shared" si="104"/>
        <v>863808.66999999993</v>
      </c>
      <c r="S57" s="4">
        <f t="shared" si="104"/>
        <v>30.7</v>
      </c>
      <c r="T57" s="4">
        <f t="shared" si="104"/>
        <v>863839.36999999988</v>
      </c>
      <c r="U57" s="135">
        <f t="shared" si="104"/>
        <v>12316.578160000001</v>
      </c>
      <c r="V57" s="4">
        <f t="shared" si="104"/>
        <v>876155.94816000003</v>
      </c>
      <c r="W57" s="67"/>
    </row>
    <row r="58" spans="1:23" ht="15.75" x14ac:dyDescent="0.2">
      <c r="A58" s="5" t="s">
        <v>35</v>
      </c>
      <c r="B58" s="5" t="s">
        <v>558</v>
      </c>
      <c r="C58" s="5"/>
      <c r="D58" s="5"/>
      <c r="E58" s="12" t="s">
        <v>542</v>
      </c>
      <c r="F58" s="4">
        <f>F59+F63+F92+F98+F102</f>
        <v>250311.32625000001</v>
      </c>
      <c r="G58" s="4">
        <f t="shared" ref="G58:J58" si="105">G59+G63+G92+G98+G102</f>
        <v>-10331.704259999999</v>
      </c>
      <c r="H58" s="4">
        <f t="shared" si="105"/>
        <v>239979.62198999999</v>
      </c>
      <c r="I58" s="135">
        <f t="shared" si="105"/>
        <v>-41138.199990000001</v>
      </c>
      <c r="J58" s="135">
        <f t="shared" si="105"/>
        <v>0</v>
      </c>
      <c r="K58" s="135">
        <f t="shared" ref="K58:L58" si="106">K59+K63+K92+K98+K102</f>
        <v>-152.30059</v>
      </c>
      <c r="L58" s="4">
        <f t="shared" si="106"/>
        <v>198689.12140999996</v>
      </c>
      <c r="M58" s="4">
        <f t="shared" ref="M58:R58" si="107">M59+M63+M92+M98+M102</f>
        <v>294917.34999999998</v>
      </c>
      <c r="N58" s="4">
        <f t="shared" ref="N58" si="108">N59+N63+N92+N98+N102</f>
        <v>30.9</v>
      </c>
      <c r="O58" s="4">
        <f t="shared" ref="O58:Q58" si="109">O59+O63+O92+O98+O102</f>
        <v>294948.25</v>
      </c>
      <c r="P58" s="135">
        <f t="shared" si="109"/>
        <v>0</v>
      </c>
      <c r="Q58" s="4">
        <f t="shared" si="109"/>
        <v>294948.25</v>
      </c>
      <c r="R58" s="4">
        <f t="shared" si="107"/>
        <v>291692</v>
      </c>
      <c r="S58" s="4">
        <f t="shared" ref="S58" si="110">S59+S63+S92+S98+S102</f>
        <v>30.7</v>
      </c>
      <c r="T58" s="4">
        <f t="shared" ref="T58:V58" si="111">T59+T63+T92+T98+T102</f>
        <v>291722.69999999995</v>
      </c>
      <c r="U58" s="135">
        <f t="shared" si="111"/>
        <v>0</v>
      </c>
      <c r="V58" s="4">
        <f t="shared" si="111"/>
        <v>291722.69999999995</v>
      </c>
      <c r="W58" s="67"/>
    </row>
    <row r="59" spans="1:23" ht="31.5" hidden="1" outlineLevel="1" x14ac:dyDescent="0.2">
      <c r="A59" s="5" t="s">
        <v>35</v>
      </c>
      <c r="B59" s="5" t="s">
        <v>37</v>
      </c>
      <c r="C59" s="5"/>
      <c r="D59" s="5"/>
      <c r="E59" s="21" t="s">
        <v>38</v>
      </c>
      <c r="F59" s="4">
        <f t="shared" ref="F59:V60" si="112">F60</f>
        <v>3453.9</v>
      </c>
      <c r="G59" s="4">
        <f t="shared" si="112"/>
        <v>0</v>
      </c>
      <c r="H59" s="4">
        <f t="shared" si="112"/>
        <v>3453.9</v>
      </c>
      <c r="I59" s="135">
        <f t="shared" si="112"/>
        <v>0</v>
      </c>
      <c r="J59" s="135">
        <f t="shared" si="112"/>
        <v>0</v>
      </c>
      <c r="K59" s="135">
        <f t="shared" si="112"/>
        <v>0</v>
      </c>
      <c r="L59" s="4">
        <f t="shared" si="112"/>
        <v>3453.9</v>
      </c>
      <c r="M59" s="4">
        <f t="shared" si="112"/>
        <v>3280.2</v>
      </c>
      <c r="N59" s="4">
        <f t="shared" si="112"/>
        <v>0</v>
      </c>
      <c r="O59" s="4">
        <f t="shared" si="112"/>
        <v>3280.2</v>
      </c>
      <c r="P59" s="135">
        <f t="shared" si="112"/>
        <v>0</v>
      </c>
      <c r="Q59" s="4">
        <f t="shared" si="112"/>
        <v>3280.2</v>
      </c>
      <c r="R59" s="4">
        <f t="shared" si="112"/>
        <v>3280.2</v>
      </c>
      <c r="S59" s="4">
        <f t="shared" si="112"/>
        <v>0</v>
      </c>
      <c r="T59" s="4">
        <f t="shared" si="112"/>
        <v>3280.2</v>
      </c>
      <c r="U59" s="135">
        <f t="shared" si="112"/>
        <v>0</v>
      </c>
      <c r="V59" s="4">
        <f t="shared" si="112"/>
        <v>3280.2</v>
      </c>
      <c r="W59" s="67"/>
    </row>
    <row r="60" spans="1:23" ht="15.75" hidden="1" outlineLevel="2" x14ac:dyDescent="0.2">
      <c r="A60" s="5" t="s">
        <v>35</v>
      </c>
      <c r="B60" s="5" t="s">
        <v>37</v>
      </c>
      <c r="C60" s="5" t="s">
        <v>4</v>
      </c>
      <c r="D60" s="5"/>
      <c r="E60" s="21" t="s">
        <v>5</v>
      </c>
      <c r="F60" s="4">
        <f>F61</f>
        <v>3453.9</v>
      </c>
      <c r="G60" s="4">
        <f t="shared" si="112"/>
        <v>0</v>
      </c>
      <c r="H60" s="4">
        <f t="shared" si="112"/>
        <v>3453.9</v>
      </c>
      <c r="I60" s="135">
        <f t="shared" si="112"/>
        <v>0</v>
      </c>
      <c r="J60" s="135">
        <f t="shared" si="112"/>
        <v>0</v>
      </c>
      <c r="K60" s="135">
        <f t="shared" si="112"/>
        <v>0</v>
      </c>
      <c r="L60" s="4">
        <f t="shared" si="112"/>
        <v>3453.9</v>
      </c>
      <c r="M60" s="4">
        <f t="shared" si="112"/>
        <v>3280.2</v>
      </c>
      <c r="N60" s="4">
        <f t="shared" si="112"/>
        <v>0</v>
      </c>
      <c r="O60" s="4">
        <f t="shared" si="112"/>
        <v>3280.2</v>
      </c>
      <c r="P60" s="135">
        <f t="shared" si="112"/>
        <v>0</v>
      </c>
      <c r="Q60" s="4">
        <f t="shared" si="112"/>
        <v>3280.2</v>
      </c>
      <c r="R60" s="4">
        <f t="shared" si="112"/>
        <v>3280.2</v>
      </c>
      <c r="S60" s="4">
        <f t="shared" si="112"/>
        <v>0</v>
      </c>
      <c r="T60" s="4">
        <f t="shared" si="112"/>
        <v>3280.2</v>
      </c>
      <c r="U60" s="135">
        <f t="shared" si="112"/>
        <v>0</v>
      </c>
      <c r="V60" s="4">
        <f t="shared" si="112"/>
        <v>3280.2</v>
      </c>
      <c r="W60" s="67"/>
    </row>
    <row r="61" spans="1:23" ht="31.5" hidden="1" outlineLevel="3" x14ac:dyDescent="0.2">
      <c r="A61" s="5" t="s">
        <v>35</v>
      </c>
      <c r="B61" s="5" t="s">
        <v>37</v>
      </c>
      <c r="C61" s="5" t="s">
        <v>39</v>
      </c>
      <c r="D61" s="5"/>
      <c r="E61" s="21" t="s">
        <v>560</v>
      </c>
      <c r="F61" s="4">
        <f t="shared" ref="F61:V61" si="113">F62</f>
        <v>3453.9</v>
      </c>
      <c r="G61" s="4">
        <f t="shared" si="113"/>
        <v>0</v>
      </c>
      <c r="H61" s="4">
        <f t="shared" si="113"/>
        <v>3453.9</v>
      </c>
      <c r="I61" s="135">
        <f t="shared" si="113"/>
        <v>0</v>
      </c>
      <c r="J61" s="135">
        <f t="shared" si="113"/>
        <v>0</v>
      </c>
      <c r="K61" s="135">
        <f t="shared" si="113"/>
        <v>0</v>
      </c>
      <c r="L61" s="4">
        <f t="shared" si="113"/>
        <v>3453.9</v>
      </c>
      <c r="M61" s="4">
        <f t="shared" si="113"/>
        <v>3280.2</v>
      </c>
      <c r="N61" s="4">
        <f t="shared" si="113"/>
        <v>0</v>
      </c>
      <c r="O61" s="4">
        <f t="shared" si="113"/>
        <v>3280.2</v>
      </c>
      <c r="P61" s="135">
        <f t="shared" si="113"/>
        <v>0</v>
      </c>
      <c r="Q61" s="4">
        <f t="shared" si="113"/>
        <v>3280.2</v>
      </c>
      <c r="R61" s="4">
        <f t="shared" si="113"/>
        <v>3280.2</v>
      </c>
      <c r="S61" s="4">
        <f t="shared" si="113"/>
        <v>0</v>
      </c>
      <c r="T61" s="4">
        <f t="shared" si="113"/>
        <v>3280.2</v>
      </c>
      <c r="U61" s="135">
        <f t="shared" si="113"/>
        <v>0</v>
      </c>
      <c r="V61" s="4">
        <f t="shared" si="113"/>
        <v>3280.2</v>
      </c>
      <c r="W61" s="67"/>
    </row>
    <row r="62" spans="1:23" ht="63" hidden="1" outlineLevel="7" x14ac:dyDescent="0.2">
      <c r="A62" s="11" t="s">
        <v>35</v>
      </c>
      <c r="B62" s="11" t="s">
        <v>37</v>
      </c>
      <c r="C62" s="11" t="s">
        <v>39</v>
      </c>
      <c r="D62" s="11" t="s">
        <v>8</v>
      </c>
      <c r="E62" s="16" t="s">
        <v>9</v>
      </c>
      <c r="F62" s="8">
        <v>3453.9</v>
      </c>
      <c r="G62" s="8"/>
      <c r="H62" s="8">
        <f>SUM(F62:G62)</f>
        <v>3453.9</v>
      </c>
      <c r="I62" s="136"/>
      <c r="J62" s="136"/>
      <c r="K62" s="136"/>
      <c r="L62" s="8">
        <f>SUM(H62:K62)</f>
        <v>3453.9</v>
      </c>
      <c r="M62" s="8">
        <v>3280.2</v>
      </c>
      <c r="N62" s="8"/>
      <c r="O62" s="8">
        <f>SUM(M62:N62)</f>
        <v>3280.2</v>
      </c>
      <c r="P62" s="136"/>
      <c r="Q62" s="8">
        <f>SUM(O62:P62)</f>
        <v>3280.2</v>
      </c>
      <c r="R62" s="8">
        <v>3280.2</v>
      </c>
      <c r="S62" s="8"/>
      <c r="T62" s="8">
        <f>SUM(R62:S62)</f>
        <v>3280.2</v>
      </c>
      <c r="U62" s="136"/>
      <c r="V62" s="8">
        <f>SUM(T62:U62)</f>
        <v>3280.2</v>
      </c>
      <c r="W62" s="67"/>
    </row>
    <row r="63" spans="1:23" ht="47.25" outlineLevel="1" x14ac:dyDescent="0.2">
      <c r="A63" s="5" t="s">
        <v>35</v>
      </c>
      <c r="B63" s="5" t="s">
        <v>40</v>
      </c>
      <c r="C63" s="5"/>
      <c r="D63" s="5"/>
      <c r="E63" s="21" t="s">
        <v>41</v>
      </c>
      <c r="F63" s="4">
        <f>F64+F71</f>
        <v>108748.79999999999</v>
      </c>
      <c r="G63" s="4">
        <f t="shared" ref="G63:J63" si="114">G64+G71</f>
        <v>0</v>
      </c>
      <c r="H63" s="4">
        <f t="shared" si="114"/>
        <v>108748.79999999999</v>
      </c>
      <c r="I63" s="135">
        <f t="shared" si="114"/>
        <v>0</v>
      </c>
      <c r="J63" s="135">
        <f t="shared" si="114"/>
        <v>0</v>
      </c>
      <c r="K63" s="135">
        <f t="shared" ref="K63:L63" si="115">K64+K71</f>
        <v>444</v>
      </c>
      <c r="L63" s="4">
        <f t="shared" si="115"/>
        <v>109192.79999999999</v>
      </c>
      <c r="M63" s="4">
        <f t="shared" ref="M63:R63" si="116">M64+M71</f>
        <v>102821.2</v>
      </c>
      <c r="N63" s="4">
        <f t="shared" ref="N63" si="117">N64+N71</f>
        <v>0</v>
      </c>
      <c r="O63" s="4">
        <f t="shared" ref="O63:Q63" si="118">O64+O71</f>
        <v>102821.2</v>
      </c>
      <c r="P63" s="135">
        <f t="shared" si="118"/>
        <v>0</v>
      </c>
      <c r="Q63" s="4">
        <f t="shared" si="118"/>
        <v>102821.2</v>
      </c>
      <c r="R63" s="4">
        <f t="shared" si="116"/>
        <v>102807.2</v>
      </c>
      <c r="S63" s="4">
        <f t="shared" ref="S63" si="119">S64+S71</f>
        <v>0</v>
      </c>
      <c r="T63" s="4">
        <f t="shared" ref="T63:V63" si="120">T64+T71</f>
        <v>102807.2</v>
      </c>
      <c r="U63" s="135">
        <f t="shared" si="120"/>
        <v>0</v>
      </c>
      <c r="V63" s="4">
        <f t="shared" si="120"/>
        <v>102807.2</v>
      </c>
      <c r="W63" s="67"/>
    </row>
    <row r="64" spans="1:23" ht="31.5" hidden="1" outlineLevel="2" x14ac:dyDescent="0.2">
      <c r="A64" s="5" t="s">
        <v>35</v>
      </c>
      <c r="B64" s="5" t="s">
        <v>40</v>
      </c>
      <c r="C64" s="5" t="s">
        <v>42</v>
      </c>
      <c r="D64" s="5"/>
      <c r="E64" s="21" t="s">
        <v>43</v>
      </c>
      <c r="F64" s="4">
        <f t="shared" ref="F64:V65" si="121">F65</f>
        <v>339.3</v>
      </c>
      <c r="G64" s="4">
        <f t="shared" si="121"/>
        <v>0</v>
      </c>
      <c r="H64" s="4">
        <f t="shared" si="121"/>
        <v>339.3</v>
      </c>
      <c r="I64" s="135">
        <f t="shared" si="121"/>
        <v>0</v>
      </c>
      <c r="J64" s="135">
        <f t="shared" si="121"/>
        <v>0</v>
      </c>
      <c r="K64" s="135">
        <f t="shared" si="121"/>
        <v>0</v>
      </c>
      <c r="L64" s="4">
        <f t="shared" si="121"/>
        <v>339.3</v>
      </c>
      <c r="M64" s="4">
        <f t="shared" si="121"/>
        <v>285.5</v>
      </c>
      <c r="N64" s="4">
        <f t="shared" si="121"/>
        <v>0</v>
      </c>
      <c r="O64" s="4">
        <f t="shared" si="121"/>
        <v>285.5</v>
      </c>
      <c r="P64" s="135">
        <f t="shared" si="121"/>
        <v>0</v>
      </c>
      <c r="Q64" s="4">
        <f t="shared" si="121"/>
        <v>285.5</v>
      </c>
      <c r="R64" s="4">
        <f t="shared" si="121"/>
        <v>271.5</v>
      </c>
      <c r="S64" s="4">
        <f t="shared" si="121"/>
        <v>0</v>
      </c>
      <c r="T64" s="4">
        <f t="shared" si="121"/>
        <v>271.5</v>
      </c>
      <c r="U64" s="135">
        <f t="shared" si="121"/>
        <v>0</v>
      </c>
      <c r="V64" s="4">
        <f t="shared" si="121"/>
        <v>271.5</v>
      </c>
      <c r="W64" s="67"/>
    </row>
    <row r="65" spans="1:23" ht="47.25" hidden="1" outlineLevel="3" x14ac:dyDescent="0.2">
      <c r="A65" s="5" t="s">
        <v>35</v>
      </c>
      <c r="B65" s="5" t="s">
        <v>40</v>
      </c>
      <c r="C65" s="5" t="s">
        <v>44</v>
      </c>
      <c r="D65" s="5"/>
      <c r="E65" s="21" t="s">
        <v>45</v>
      </c>
      <c r="F65" s="4">
        <f t="shared" si="121"/>
        <v>339.3</v>
      </c>
      <c r="G65" s="4">
        <f t="shared" si="121"/>
        <v>0</v>
      </c>
      <c r="H65" s="4">
        <f t="shared" si="121"/>
        <v>339.3</v>
      </c>
      <c r="I65" s="135">
        <f t="shared" si="121"/>
        <v>0</v>
      </c>
      <c r="J65" s="135">
        <f t="shared" si="121"/>
        <v>0</v>
      </c>
      <c r="K65" s="135">
        <f t="shared" si="121"/>
        <v>0</v>
      </c>
      <c r="L65" s="4">
        <f t="shared" si="121"/>
        <v>339.3</v>
      </c>
      <c r="M65" s="4">
        <f t="shared" si="121"/>
        <v>285.5</v>
      </c>
      <c r="N65" s="4">
        <f t="shared" si="121"/>
        <v>0</v>
      </c>
      <c r="O65" s="4">
        <f t="shared" si="121"/>
        <v>285.5</v>
      </c>
      <c r="P65" s="135">
        <f t="shared" si="121"/>
        <v>0</v>
      </c>
      <c r="Q65" s="4">
        <f t="shared" si="121"/>
        <v>285.5</v>
      </c>
      <c r="R65" s="4">
        <f t="shared" si="121"/>
        <v>271.5</v>
      </c>
      <c r="S65" s="4">
        <f t="shared" si="121"/>
        <v>0</v>
      </c>
      <c r="T65" s="4">
        <f t="shared" si="121"/>
        <v>271.5</v>
      </c>
      <c r="U65" s="135">
        <f t="shared" si="121"/>
        <v>0</v>
      </c>
      <c r="V65" s="4">
        <f t="shared" si="121"/>
        <v>271.5</v>
      </c>
      <c r="W65" s="67"/>
    </row>
    <row r="66" spans="1:23" ht="31.5" hidden="1" outlineLevel="4" x14ac:dyDescent="0.2">
      <c r="A66" s="5" t="s">
        <v>35</v>
      </c>
      <c r="B66" s="5" t="s">
        <v>40</v>
      </c>
      <c r="C66" s="5" t="s">
        <v>46</v>
      </c>
      <c r="D66" s="5"/>
      <c r="E66" s="21" t="s">
        <v>47</v>
      </c>
      <c r="F66" s="4">
        <f>F67+F69</f>
        <v>339.3</v>
      </c>
      <c r="G66" s="4">
        <f t="shared" ref="G66:J66" si="122">G67+G69</f>
        <v>0</v>
      </c>
      <c r="H66" s="4">
        <f t="shared" si="122"/>
        <v>339.3</v>
      </c>
      <c r="I66" s="135">
        <f t="shared" si="122"/>
        <v>0</v>
      </c>
      <c r="J66" s="135">
        <f t="shared" si="122"/>
        <v>0</v>
      </c>
      <c r="K66" s="135">
        <f t="shared" ref="K66:L66" si="123">K67+K69</f>
        <v>0</v>
      </c>
      <c r="L66" s="4">
        <f t="shared" si="123"/>
        <v>339.3</v>
      </c>
      <c r="M66" s="4">
        <f t="shared" ref="M66:R66" si="124">M67+M69</f>
        <v>285.5</v>
      </c>
      <c r="N66" s="4">
        <f t="shared" ref="N66" si="125">N67+N69</f>
        <v>0</v>
      </c>
      <c r="O66" s="4">
        <f t="shared" ref="O66:Q66" si="126">O67+O69</f>
        <v>285.5</v>
      </c>
      <c r="P66" s="135">
        <f t="shared" si="126"/>
        <v>0</v>
      </c>
      <c r="Q66" s="4">
        <f t="shared" si="126"/>
        <v>285.5</v>
      </c>
      <c r="R66" s="4">
        <f t="shared" si="124"/>
        <v>271.5</v>
      </c>
      <c r="S66" s="4">
        <f t="shared" ref="S66" si="127">S67+S69</f>
        <v>0</v>
      </c>
      <c r="T66" s="4">
        <f t="shared" ref="T66:V66" si="128">T67+T69</f>
        <v>271.5</v>
      </c>
      <c r="U66" s="135">
        <f t="shared" si="128"/>
        <v>0</v>
      </c>
      <c r="V66" s="4">
        <f t="shared" si="128"/>
        <v>271.5</v>
      </c>
      <c r="W66" s="67"/>
    </row>
    <row r="67" spans="1:23" s="92" customFormat="1" ht="63" hidden="1" outlineLevel="5" x14ac:dyDescent="0.2">
      <c r="A67" s="45" t="s">
        <v>35</v>
      </c>
      <c r="B67" s="45" t="s">
        <v>40</v>
      </c>
      <c r="C67" s="45" t="s">
        <v>48</v>
      </c>
      <c r="D67" s="45"/>
      <c r="E67" s="43" t="s">
        <v>49</v>
      </c>
      <c r="F67" s="18">
        <f t="shared" ref="F67:V72" si="129">F68</f>
        <v>264</v>
      </c>
      <c r="G67" s="18">
        <f t="shared" si="129"/>
        <v>0</v>
      </c>
      <c r="H67" s="18">
        <f t="shared" si="129"/>
        <v>264</v>
      </c>
      <c r="I67" s="137">
        <f t="shared" si="129"/>
        <v>0</v>
      </c>
      <c r="J67" s="137">
        <f t="shared" si="129"/>
        <v>0</v>
      </c>
      <c r="K67" s="137">
        <f t="shared" si="129"/>
        <v>0</v>
      </c>
      <c r="L67" s="18">
        <f t="shared" si="129"/>
        <v>264</v>
      </c>
      <c r="M67" s="18">
        <f t="shared" si="129"/>
        <v>271.5</v>
      </c>
      <c r="N67" s="18">
        <f t="shared" si="129"/>
        <v>0</v>
      </c>
      <c r="O67" s="18">
        <f t="shared" si="129"/>
        <v>271.5</v>
      </c>
      <c r="P67" s="137">
        <f t="shared" si="129"/>
        <v>0</v>
      </c>
      <c r="Q67" s="18">
        <f t="shared" si="129"/>
        <v>271.5</v>
      </c>
      <c r="R67" s="18">
        <f t="shared" si="129"/>
        <v>271.5</v>
      </c>
      <c r="S67" s="18">
        <f t="shared" si="129"/>
        <v>0</v>
      </c>
      <c r="T67" s="18">
        <f t="shared" si="129"/>
        <v>271.5</v>
      </c>
      <c r="U67" s="137">
        <f t="shared" si="129"/>
        <v>0</v>
      </c>
      <c r="V67" s="18">
        <f t="shared" si="129"/>
        <v>271.5</v>
      </c>
      <c r="W67" s="67"/>
    </row>
    <row r="68" spans="1:23" s="92" customFormat="1" ht="63" hidden="1" outlineLevel="7" x14ac:dyDescent="0.2">
      <c r="A68" s="44" t="s">
        <v>35</v>
      </c>
      <c r="B68" s="44" t="s">
        <v>40</v>
      </c>
      <c r="C68" s="44" t="s">
        <v>48</v>
      </c>
      <c r="D68" s="44" t="s">
        <v>8</v>
      </c>
      <c r="E68" s="48" t="s">
        <v>9</v>
      </c>
      <c r="F68" s="7">
        <v>264</v>
      </c>
      <c r="G68" s="7"/>
      <c r="H68" s="7">
        <f>SUM(F68:G68)</f>
        <v>264</v>
      </c>
      <c r="I68" s="138"/>
      <c r="J68" s="138"/>
      <c r="K68" s="138"/>
      <c r="L68" s="7">
        <f>SUM(H68:K68)</f>
        <v>264</v>
      </c>
      <c r="M68" s="7">
        <v>271.5</v>
      </c>
      <c r="N68" s="7"/>
      <c r="O68" s="7">
        <f>SUM(M68:N68)</f>
        <v>271.5</v>
      </c>
      <c r="P68" s="138"/>
      <c r="Q68" s="7">
        <f>SUM(O68:P68)</f>
        <v>271.5</v>
      </c>
      <c r="R68" s="7">
        <v>271.5</v>
      </c>
      <c r="S68" s="7"/>
      <c r="T68" s="7">
        <f>SUM(R68:S68)</f>
        <v>271.5</v>
      </c>
      <c r="U68" s="138"/>
      <c r="V68" s="7">
        <f>SUM(T68:U68)</f>
        <v>271.5</v>
      </c>
      <c r="W68" s="67"/>
    </row>
    <row r="69" spans="1:23" s="92" customFormat="1" ht="47.25" hidden="1" outlineLevel="5" x14ac:dyDescent="0.2">
      <c r="A69" s="45" t="s">
        <v>35</v>
      </c>
      <c r="B69" s="45" t="s">
        <v>40</v>
      </c>
      <c r="C69" s="45" t="s">
        <v>50</v>
      </c>
      <c r="D69" s="45"/>
      <c r="E69" s="43" t="s">
        <v>51</v>
      </c>
      <c r="F69" s="18">
        <f t="shared" si="129"/>
        <v>75.3</v>
      </c>
      <c r="G69" s="18">
        <f t="shared" si="129"/>
        <v>0</v>
      </c>
      <c r="H69" s="18">
        <f t="shared" si="129"/>
        <v>75.3</v>
      </c>
      <c r="I69" s="137">
        <f t="shared" si="129"/>
        <v>0</v>
      </c>
      <c r="J69" s="137">
        <f t="shared" si="129"/>
        <v>0</v>
      </c>
      <c r="K69" s="137">
        <f t="shared" si="129"/>
        <v>0</v>
      </c>
      <c r="L69" s="18">
        <f t="shared" si="129"/>
        <v>75.3</v>
      </c>
      <c r="M69" s="18">
        <f t="shared" si="129"/>
        <v>14</v>
      </c>
      <c r="N69" s="18">
        <f t="shared" si="129"/>
        <v>0</v>
      </c>
      <c r="O69" s="18">
        <f t="shared" si="129"/>
        <v>14</v>
      </c>
      <c r="P69" s="137">
        <f t="shared" si="129"/>
        <v>0</v>
      </c>
      <c r="Q69" s="18">
        <f t="shared" si="129"/>
        <v>14</v>
      </c>
      <c r="R69" s="18">
        <f t="shared" si="129"/>
        <v>0</v>
      </c>
      <c r="S69" s="18">
        <f t="shared" si="129"/>
        <v>0</v>
      </c>
      <c r="T69" s="18"/>
      <c r="U69" s="137">
        <f t="shared" si="129"/>
        <v>0</v>
      </c>
      <c r="V69" s="18">
        <f t="shared" si="129"/>
        <v>0</v>
      </c>
      <c r="W69" s="67"/>
    </row>
    <row r="70" spans="1:23" s="92" customFormat="1" ht="63" hidden="1" outlineLevel="7" x14ac:dyDescent="0.2">
      <c r="A70" s="44" t="s">
        <v>35</v>
      </c>
      <c r="B70" s="44" t="s">
        <v>40</v>
      </c>
      <c r="C70" s="44" t="s">
        <v>50</v>
      </c>
      <c r="D70" s="44" t="s">
        <v>8</v>
      </c>
      <c r="E70" s="48" t="s">
        <v>9</v>
      </c>
      <c r="F70" s="7">
        <v>75.3</v>
      </c>
      <c r="G70" s="7"/>
      <c r="H70" s="7">
        <f>SUM(F70:G70)</f>
        <v>75.3</v>
      </c>
      <c r="I70" s="138"/>
      <c r="J70" s="138"/>
      <c r="K70" s="138"/>
      <c r="L70" s="7">
        <f>SUM(H70:K70)</f>
        <v>75.3</v>
      </c>
      <c r="M70" s="7">
        <v>14</v>
      </c>
      <c r="N70" s="7"/>
      <c r="O70" s="7">
        <f>SUM(M70:N70)</f>
        <v>14</v>
      </c>
      <c r="P70" s="138"/>
      <c r="Q70" s="7">
        <f>SUM(O70:P70)</f>
        <v>14</v>
      </c>
      <c r="R70" s="7"/>
      <c r="S70" s="7"/>
      <c r="T70" s="7"/>
      <c r="U70" s="138"/>
      <c r="V70" s="7">
        <f>SUM(T70:U70)</f>
        <v>0</v>
      </c>
      <c r="W70" s="67"/>
    </row>
    <row r="71" spans="1:23" ht="31.5" outlineLevel="2" x14ac:dyDescent="0.2">
      <c r="A71" s="5" t="s">
        <v>35</v>
      </c>
      <c r="B71" s="5" t="s">
        <v>40</v>
      </c>
      <c r="C71" s="5" t="s">
        <v>52</v>
      </c>
      <c r="D71" s="5"/>
      <c r="E71" s="21" t="s">
        <v>53</v>
      </c>
      <c r="F71" s="4">
        <f t="shared" si="129"/>
        <v>108409.49999999999</v>
      </c>
      <c r="G71" s="4">
        <f t="shared" si="129"/>
        <v>0</v>
      </c>
      <c r="H71" s="4">
        <f t="shared" si="129"/>
        <v>108409.49999999999</v>
      </c>
      <c r="I71" s="135">
        <f t="shared" si="129"/>
        <v>0</v>
      </c>
      <c r="J71" s="135">
        <f t="shared" si="129"/>
        <v>0</v>
      </c>
      <c r="K71" s="135">
        <f t="shared" si="129"/>
        <v>444</v>
      </c>
      <c r="L71" s="4">
        <f t="shared" si="129"/>
        <v>108853.49999999999</v>
      </c>
      <c r="M71" s="4">
        <f t="shared" si="129"/>
        <v>102535.7</v>
      </c>
      <c r="N71" s="4">
        <f t="shared" si="129"/>
        <v>0</v>
      </c>
      <c r="O71" s="4">
        <f t="shared" si="129"/>
        <v>102535.7</v>
      </c>
      <c r="P71" s="135">
        <f t="shared" si="129"/>
        <v>0</v>
      </c>
      <c r="Q71" s="4">
        <f t="shared" si="129"/>
        <v>102535.7</v>
      </c>
      <c r="R71" s="4">
        <f t="shared" si="129"/>
        <v>102535.7</v>
      </c>
      <c r="S71" s="4">
        <f t="shared" si="129"/>
        <v>0</v>
      </c>
      <c r="T71" s="4">
        <f t="shared" si="129"/>
        <v>102535.7</v>
      </c>
      <c r="U71" s="135">
        <f t="shared" si="129"/>
        <v>0</v>
      </c>
      <c r="V71" s="4">
        <f t="shared" si="129"/>
        <v>102535.7</v>
      </c>
      <c r="W71" s="67"/>
    </row>
    <row r="72" spans="1:23" ht="47.25" outlineLevel="3" x14ac:dyDescent="0.2">
      <c r="A72" s="5" t="s">
        <v>35</v>
      </c>
      <c r="B72" s="5" t="s">
        <v>40</v>
      </c>
      <c r="C72" s="5" t="s">
        <v>54</v>
      </c>
      <c r="D72" s="5"/>
      <c r="E72" s="21" t="s">
        <v>55</v>
      </c>
      <c r="F72" s="4">
        <f t="shared" si="129"/>
        <v>108409.49999999999</v>
      </c>
      <c r="G72" s="4">
        <f t="shared" si="129"/>
        <v>0</v>
      </c>
      <c r="H72" s="4">
        <f t="shared" si="129"/>
        <v>108409.49999999999</v>
      </c>
      <c r="I72" s="135">
        <f t="shared" si="129"/>
        <v>0</v>
      </c>
      <c r="J72" s="135">
        <f t="shared" si="129"/>
        <v>0</v>
      </c>
      <c r="K72" s="135">
        <f t="shared" si="129"/>
        <v>444</v>
      </c>
      <c r="L72" s="4">
        <f t="shared" si="129"/>
        <v>108853.49999999999</v>
      </c>
      <c r="M72" s="4">
        <f t="shared" si="129"/>
        <v>102535.7</v>
      </c>
      <c r="N72" s="4">
        <f t="shared" si="129"/>
        <v>0</v>
      </c>
      <c r="O72" s="4">
        <f t="shared" si="129"/>
        <v>102535.7</v>
      </c>
      <c r="P72" s="135">
        <f t="shared" si="129"/>
        <v>0</v>
      </c>
      <c r="Q72" s="4">
        <f t="shared" si="129"/>
        <v>102535.7</v>
      </c>
      <c r="R72" s="4">
        <f t="shared" si="129"/>
        <v>102535.7</v>
      </c>
      <c r="S72" s="4">
        <f t="shared" si="129"/>
        <v>0</v>
      </c>
      <c r="T72" s="4">
        <f t="shared" si="129"/>
        <v>102535.7</v>
      </c>
      <c r="U72" s="135">
        <f t="shared" si="129"/>
        <v>0</v>
      </c>
      <c r="V72" s="4">
        <f t="shared" si="129"/>
        <v>102535.7</v>
      </c>
      <c r="W72" s="67"/>
    </row>
    <row r="73" spans="1:23" ht="31.5" outlineLevel="4" x14ac:dyDescent="0.2">
      <c r="A73" s="5" t="s">
        <v>35</v>
      </c>
      <c r="B73" s="5" t="s">
        <v>40</v>
      </c>
      <c r="C73" s="5" t="s">
        <v>56</v>
      </c>
      <c r="D73" s="5"/>
      <c r="E73" s="21" t="s">
        <v>57</v>
      </c>
      <c r="F73" s="4">
        <f>F74+F78+F80+F82+F84+F87+F90</f>
        <v>108409.49999999999</v>
      </c>
      <c r="G73" s="4">
        <f t="shared" ref="G73:J73" si="130">G74+G78+G80+G82+G84+G87+G90</f>
        <v>0</v>
      </c>
      <c r="H73" s="4">
        <f t="shared" si="130"/>
        <v>108409.49999999999</v>
      </c>
      <c r="I73" s="135">
        <f t="shared" si="130"/>
        <v>0</v>
      </c>
      <c r="J73" s="135">
        <f t="shared" si="130"/>
        <v>0</v>
      </c>
      <c r="K73" s="135">
        <f t="shared" ref="K73:L73" si="131">K74+K78+K80+K82+K84+K87+K90</f>
        <v>444</v>
      </c>
      <c r="L73" s="4">
        <f t="shared" si="131"/>
        <v>108853.49999999999</v>
      </c>
      <c r="M73" s="4">
        <f t="shared" ref="M73:R73" si="132">M74+M78+M80+M82+M84+M87+M90</f>
        <v>102535.7</v>
      </c>
      <c r="N73" s="4">
        <f t="shared" ref="N73" si="133">N74+N78+N80+N82+N84+N87+N90</f>
        <v>0</v>
      </c>
      <c r="O73" s="4">
        <f t="shared" ref="O73:Q73" si="134">O74+O78+O80+O82+O84+O87+O90</f>
        <v>102535.7</v>
      </c>
      <c r="P73" s="135">
        <f t="shared" si="134"/>
        <v>0</v>
      </c>
      <c r="Q73" s="4">
        <f t="shared" si="134"/>
        <v>102535.7</v>
      </c>
      <c r="R73" s="4">
        <f t="shared" si="132"/>
        <v>102535.7</v>
      </c>
      <c r="S73" s="4">
        <f t="shared" ref="S73" si="135">S74+S78+S80+S82+S84+S87+S90</f>
        <v>0</v>
      </c>
      <c r="T73" s="4">
        <f t="shared" ref="T73:V73" si="136">T74+T78+T80+T82+T84+T87+T90</f>
        <v>102535.7</v>
      </c>
      <c r="U73" s="135">
        <f t="shared" si="136"/>
        <v>0</v>
      </c>
      <c r="V73" s="4">
        <f t="shared" si="136"/>
        <v>102535.7</v>
      </c>
      <c r="W73" s="67"/>
    </row>
    <row r="74" spans="1:23" ht="15.75" outlineLevel="5" x14ac:dyDescent="0.2">
      <c r="A74" s="5" t="s">
        <v>35</v>
      </c>
      <c r="B74" s="5" t="s">
        <v>40</v>
      </c>
      <c r="C74" s="5" t="s">
        <v>58</v>
      </c>
      <c r="D74" s="5"/>
      <c r="E74" s="21" t="s">
        <v>59</v>
      </c>
      <c r="F74" s="4">
        <f>F75+F76+F77</f>
        <v>102638.2</v>
      </c>
      <c r="G74" s="4">
        <f t="shared" ref="G74:J74" si="137">G75+G76+G77</f>
        <v>0</v>
      </c>
      <c r="H74" s="4">
        <f t="shared" si="137"/>
        <v>102638.2</v>
      </c>
      <c r="I74" s="135">
        <f t="shared" si="137"/>
        <v>0</v>
      </c>
      <c r="J74" s="135">
        <f t="shared" si="137"/>
        <v>0</v>
      </c>
      <c r="K74" s="135">
        <f t="shared" ref="K74:L74" si="138">K75+K76+K77</f>
        <v>444</v>
      </c>
      <c r="L74" s="4">
        <f t="shared" si="138"/>
        <v>103082.2</v>
      </c>
      <c r="M74" s="4">
        <f t="shared" ref="M74:R74" si="139">M75+M76+M77</f>
        <v>96622.8</v>
      </c>
      <c r="N74" s="4">
        <f t="shared" ref="N74" si="140">N75+N76+N77</f>
        <v>0</v>
      </c>
      <c r="O74" s="4">
        <f t="shared" ref="O74:Q74" si="141">O75+O76+O77</f>
        <v>96622.8</v>
      </c>
      <c r="P74" s="135">
        <f t="shared" si="141"/>
        <v>0</v>
      </c>
      <c r="Q74" s="4">
        <f t="shared" si="141"/>
        <v>96622.8</v>
      </c>
      <c r="R74" s="4">
        <f t="shared" si="139"/>
        <v>96622.8</v>
      </c>
      <c r="S74" s="4">
        <f t="shared" ref="S74" si="142">S75+S76+S77</f>
        <v>0</v>
      </c>
      <c r="T74" s="4">
        <f t="shared" ref="T74:V74" si="143">T75+T76+T77</f>
        <v>96622.8</v>
      </c>
      <c r="U74" s="135">
        <f t="shared" si="143"/>
        <v>0</v>
      </c>
      <c r="V74" s="4">
        <f t="shared" si="143"/>
        <v>96622.8</v>
      </c>
      <c r="W74" s="67"/>
    </row>
    <row r="75" spans="1:23" ht="63" outlineLevel="7" x14ac:dyDescent="0.2">
      <c r="A75" s="11" t="s">
        <v>35</v>
      </c>
      <c r="B75" s="11" t="s">
        <v>40</v>
      </c>
      <c r="C75" s="11" t="s">
        <v>58</v>
      </c>
      <c r="D75" s="11" t="s">
        <v>8</v>
      </c>
      <c r="E75" s="16" t="s">
        <v>9</v>
      </c>
      <c r="F75" s="8">
        <v>93787.7</v>
      </c>
      <c r="G75" s="8"/>
      <c r="H75" s="8">
        <f t="shared" ref="H75:H77" si="144">SUM(F75:G75)</f>
        <v>93787.7</v>
      </c>
      <c r="I75" s="136"/>
      <c r="J75" s="136"/>
      <c r="K75" s="136">
        <v>444</v>
      </c>
      <c r="L75" s="8">
        <f t="shared" ref="L75:L77" si="145">SUM(H75:K75)</f>
        <v>94231.7</v>
      </c>
      <c r="M75" s="8">
        <v>87772.2</v>
      </c>
      <c r="N75" s="8"/>
      <c r="O75" s="8">
        <f t="shared" ref="O75:O77" si="146">SUM(M75:N75)</f>
        <v>87772.2</v>
      </c>
      <c r="P75" s="136"/>
      <c r="Q75" s="8">
        <f t="shared" ref="Q75:Q77" si="147">SUM(O75:P75)</f>
        <v>87772.2</v>
      </c>
      <c r="R75" s="8">
        <v>87772.2</v>
      </c>
      <c r="S75" s="8"/>
      <c r="T75" s="8">
        <f t="shared" ref="T75:T77" si="148">SUM(R75:S75)</f>
        <v>87772.2</v>
      </c>
      <c r="U75" s="136"/>
      <c r="V75" s="8">
        <f t="shared" ref="V75:V77" si="149">SUM(T75:U75)</f>
        <v>87772.2</v>
      </c>
      <c r="W75" s="67"/>
    </row>
    <row r="76" spans="1:23" ht="31.5" hidden="1" outlineLevel="7" x14ac:dyDescent="0.2">
      <c r="A76" s="11" t="s">
        <v>35</v>
      </c>
      <c r="B76" s="11" t="s">
        <v>40</v>
      </c>
      <c r="C76" s="11" t="s">
        <v>58</v>
      </c>
      <c r="D76" s="11" t="s">
        <v>11</v>
      </c>
      <c r="E76" s="16" t="s">
        <v>12</v>
      </c>
      <c r="F76" s="8">
        <v>8699.9</v>
      </c>
      <c r="G76" s="8"/>
      <c r="H76" s="8">
        <f t="shared" si="144"/>
        <v>8699.9</v>
      </c>
      <c r="I76" s="136"/>
      <c r="J76" s="136"/>
      <c r="K76" s="136"/>
      <c r="L76" s="8">
        <f t="shared" si="145"/>
        <v>8699.9</v>
      </c>
      <c r="M76" s="8">
        <v>8700</v>
      </c>
      <c r="N76" s="8"/>
      <c r="O76" s="8">
        <f t="shared" si="146"/>
        <v>8700</v>
      </c>
      <c r="P76" s="136"/>
      <c r="Q76" s="8">
        <f t="shared" si="147"/>
        <v>8700</v>
      </c>
      <c r="R76" s="8">
        <v>8700</v>
      </c>
      <c r="S76" s="8"/>
      <c r="T76" s="8">
        <f t="shared" si="148"/>
        <v>8700</v>
      </c>
      <c r="U76" s="136"/>
      <c r="V76" s="8">
        <f t="shared" si="149"/>
        <v>8700</v>
      </c>
      <c r="W76" s="67"/>
    </row>
    <row r="77" spans="1:23" ht="15.75" hidden="1" outlineLevel="7" x14ac:dyDescent="0.2">
      <c r="A77" s="11" t="s">
        <v>35</v>
      </c>
      <c r="B77" s="11" t="s">
        <v>40</v>
      </c>
      <c r="C77" s="11" t="s">
        <v>58</v>
      </c>
      <c r="D77" s="11" t="s">
        <v>27</v>
      </c>
      <c r="E77" s="16" t="s">
        <v>28</v>
      </c>
      <c r="F77" s="8">
        <v>150.6</v>
      </c>
      <c r="G77" s="8"/>
      <c r="H77" s="8">
        <f t="shared" si="144"/>
        <v>150.6</v>
      </c>
      <c r="I77" s="136"/>
      <c r="J77" s="136"/>
      <c r="K77" s="136"/>
      <c r="L77" s="8">
        <f t="shared" si="145"/>
        <v>150.6</v>
      </c>
      <c r="M77" s="8">
        <v>150.6</v>
      </c>
      <c r="N77" s="8"/>
      <c r="O77" s="8">
        <f t="shared" si="146"/>
        <v>150.6</v>
      </c>
      <c r="P77" s="136"/>
      <c r="Q77" s="8">
        <f t="shared" si="147"/>
        <v>150.6</v>
      </c>
      <c r="R77" s="8">
        <v>150.6</v>
      </c>
      <c r="S77" s="8"/>
      <c r="T77" s="8">
        <f t="shared" si="148"/>
        <v>150.6</v>
      </c>
      <c r="U77" s="136"/>
      <c r="V77" s="8">
        <f t="shared" si="149"/>
        <v>150.6</v>
      </c>
      <c r="W77" s="67"/>
    </row>
    <row r="78" spans="1:23" ht="31.5" hidden="1" outlineLevel="5" x14ac:dyDescent="0.2">
      <c r="A78" s="5" t="s">
        <v>35</v>
      </c>
      <c r="B78" s="5" t="s">
        <v>40</v>
      </c>
      <c r="C78" s="5" t="s">
        <v>60</v>
      </c>
      <c r="D78" s="5"/>
      <c r="E78" s="21" t="s">
        <v>14</v>
      </c>
      <c r="F78" s="4">
        <f t="shared" ref="F78:V78" si="150">F79</f>
        <v>600</v>
      </c>
      <c r="G78" s="4">
        <f t="shared" si="150"/>
        <v>0</v>
      </c>
      <c r="H78" s="4">
        <f t="shared" si="150"/>
        <v>600</v>
      </c>
      <c r="I78" s="135">
        <f t="shared" si="150"/>
        <v>0</v>
      </c>
      <c r="J78" s="135">
        <f t="shared" si="150"/>
        <v>0</v>
      </c>
      <c r="K78" s="135">
        <f t="shared" si="150"/>
        <v>0</v>
      </c>
      <c r="L78" s="4">
        <f t="shared" si="150"/>
        <v>600</v>
      </c>
      <c r="M78" s="4">
        <f t="shared" si="150"/>
        <v>600</v>
      </c>
      <c r="N78" s="4">
        <f t="shared" si="150"/>
        <v>0</v>
      </c>
      <c r="O78" s="4">
        <f t="shared" si="150"/>
        <v>600</v>
      </c>
      <c r="P78" s="135">
        <f t="shared" si="150"/>
        <v>0</v>
      </c>
      <c r="Q78" s="4">
        <f t="shared" si="150"/>
        <v>600</v>
      </c>
      <c r="R78" s="4">
        <f t="shared" si="150"/>
        <v>600</v>
      </c>
      <c r="S78" s="4">
        <f t="shared" si="150"/>
        <v>0</v>
      </c>
      <c r="T78" s="4">
        <f t="shared" si="150"/>
        <v>600</v>
      </c>
      <c r="U78" s="135">
        <f t="shared" si="150"/>
        <v>0</v>
      </c>
      <c r="V78" s="4">
        <f t="shared" si="150"/>
        <v>600</v>
      </c>
      <c r="W78" s="67"/>
    </row>
    <row r="79" spans="1:23" ht="31.5" hidden="1" outlineLevel="7" x14ac:dyDescent="0.2">
      <c r="A79" s="11" t="s">
        <v>35</v>
      </c>
      <c r="B79" s="11" t="s">
        <v>40</v>
      </c>
      <c r="C79" s="11" t="s">
        <v>60</v>
      </c>
      <c r="D79" s="11" t="s">
        <v>11</v>
      </c>
      <c r="E79" s="16" t="s">
        <v>12</v>
      </c>
      <c r="F79" s="8">
        <v>600</v>
      </c>
      <c r="G79" s="8"/>
      <c r="H79" s="8">
        <f>SUM(F79:G79)</f>
        <v>600</v>
      </c>
      <c r="I79" s="136"/>
      <c r="J79" s="136"/>
      <c r="K79" s="136"/>
      <c r="L79" s="8">
        <f>SUM(H79:K79)</f>
        <v>600</v>
      </c>
      <c r="M79" s="8">
        <v>600</v>
      </c>
      <c r="N79" s="8"/>
      <c r="O79" s="8">
        <f>SUM(M79:N79)</f>
        <v>600</v>
      </c>
      <c r="P79" s="136"/>
      <c r="Q79" s="8">
        <f>SUM(O79:P79)</f>
        <v>600</v>
      </c>
      <c r="R79" s="8">
        <v>600</v>
      </c>
      <c r="S79" s="8"/>
      <c r="T79" s="8">
        <f>SUM(R79:S79)</f>
        <v>600</v>
      </c>
      <c r="U79" s="136"/>
      <c r="V79" s="8">
        <f>SUM(T79:U79)</f>
        <v>600</v>
      </c>
      <c r="W79" s="67"/>
    </row>
    <row r="80" spans="1:23" s="92" customFormat="1" ht="47.25" hidden="1" outlineLevel="5" x14ac:dyDescent="0.2">
      <c r="A80" s="45" t="s">
        <v>35</v>
      </c>
      <c r="B80" s="45" t="s">
        <v>40</v>
      </c>
      <c r="C80" s="45" t="s">
        <v>61</v>
      </c>
      <c r="D80" s="45"/>
      <c r="E80" s="43" t="s">
        <v>603</v>
      </c>
      <c r="F80" s="18">
        <f t="shared" ref="F80:V80" si="151">F81</f>
        <v>16.5</v>
      </c>
      <c r="G80" s="18">
        <f t="shared" si="151"/>
        <v>0</v>
      </c>
      <c r="H80" s="18">
        <f t="shared" si="151"/>
        <v>16.5</v>
      </c>
      <c r="I80" s="137">
        <f t="shared" si="151"/>
        <v>0</v>
      </c>
      <c r="J80" s="137">
        <f t="shared" si="151"/>
        <v>0</v>
      </c>
      <c r="K80" s="137">
        <f t="shared" si="151"/>
        <v>0</v>
      </c>
      <c r="L80" s="18">
        <f t="shared" si="151"/>
        <v>16.5</v>
      </c>
      <c r="M80" s="18">
        <f t="shared" si="151"/>
        <v>17</v>
      </c>
      <c r="N80" s="18">
        <f t="shared" si="151"/>
        <v>0</v>
      </c>
      <c r="O80" s="18">
        <f t="shared" si="151"/>
        <v>17</v>
      </c>
      <c r="P80" s="137">
        <f t="shared" si="151"/>
        <v>0</v>
      </c>
      <c r="Q80" s="18">
        <f t="shared" si="151"/>
        <v>17</v>
      </c>
      <c r="R80" s="18">
        <f t="shared" si="151"/>
        <v>17</v>
      </c>
      <c r="S80" s="18">
        <f t="shared" si="151"/>
        <v>0</v>
      </c>
      <c r="T80" s="18">
        <f t="shared" si="151"/>
        <v>17</v>
      </c>
      <c r="U80" s="137">
        <f t="shared" si="151"/>
        <v>0</v>
      </c>
      <c r="V80" s="18">
        <f t="shared" si="151"/>
        <v>17</v>
      </c>
      <c r="W80" s="67"/>
    </row>
    <row r="81" spans="1:23" s="92" customFormat="1" ht="63" hidden="1" outlineLevel="7" x14ac:dyDescent="0.2">
      <c r="A81" s="44" t="s">
        <v>35</v>
      </c>
      <c r="B81" s="44" t="s">
        <v>40</v>
      </c>
      <c r="C81" s="44" t="s">
        <v>61</v>
      </c>
      <c r="D81" s="44" t="s">
        <v>8</v>
      </c>
      <c r="E81" s="48" t="s">
        <v>9</v>
      </c>
      <c r="F81" s="7">
        <v>16.5</v>
      </c>
      <c r="G81" s="7"/>
      <c r="H81" s="7">
        <f>SUM(F81:G81)</f>
        <v>16.5</v>
      </c>
      <c r="I81" s="138"/>
      <c r="J81" s="138"/>
      <c r="K81" s="138"/>
      <c r="L81" s="7">
        <f>SUM(H81:K81)</f>
        <v>16.5</v>
      </c>
      <c r="M81" s="7">
        <v>17</v>
      </c>
      <c r="N81" s="7"/>
      <c r="O81" s="7">
        <f>SUM(M81:N81)</f>
        <v>17</v>
      </c>
      <c r="P81" s="138"/>
      <c r="Q81" s="7">
        <f>SUM(O81:P81)</f>
        <v>17</v>
      </c>
      <c r="R81" s="7">
        <v>17</v>
      </c>
      <c r="S81" s="7"/>
      <c r="T81" s="7">
        <f>SUM(R81:S81)</f>
        <v>17</v>
      </c>
      <c r="U81" s="138"/>
      <c r="V81" s="7">
        <f>SUM(T81:U81)</f>
        <v>17</v>
      </c>
      <c r="W81" s="67"/>
    </row>
    <row r="82" spans="1:23" s="92" customFormat="1" ht="21" hidden="1" customHeight="1" outlineLevel="5" x14ac:dyDescent="0.2">
      <c r="A82" s="45" t="s">
        <v>35</v>
      </c>
      <c r="B82" s="45" t="s">
        <v>40</v>
      </c>
      <c r="C82" s="45" t="s">
        <v>62</v>
      </c>
      <c r="D82" s="45"/>
      <c r="E82" s="43" t="s">
        <v>63</v>
      </c>
      <c r="F82" s="18">
        <f t="shared" ref="F82:V82" si="152">F83</f>
        <v>68.400000000000006</v>
      </c>
      <c r="G82" s="18">
        <f t="shared" si="152"/>
        <v>0</v>
      </c>
      <c r="H82" s="18">
        <f t="shared" si="152"/>
        <v>68.400000000000006</v>
      </c>
      <c r="I82" s="137">
        <f t="shared" si="152"/>
        <v>0</v>
      </c>
      <c r="J82" s="137">
        <f t="shared" si="152"/>
        <v>0</v>
      </c>
      <c r="K82" s="137">
        <f t="shared" si="152"/>
        <v>0</v>
      </c>
      <c r="L82" s="18">
        <f t="shared" si="152"/>
        <v>68.400000000000006</v>
      </c>
      <c r="M82" s="18">
        <f t="shared" si="152"/>
        <v>68.400000000000006</v>
      </c>
      <c r="N82" s="18">
        <f t="shared" si="152"/>
        <v>0</v>
      </c>
      <c r="O82" s="18">
        <f t="shared" si="152"/>
        <v>68.400000000000006</v>
      </c>
      <c r="P82" s="137">
        <f t="shared" si="152"/>
        <v>0</v>
      </c>
      <c r="Q82" s="18">
        <f t="shared" si="152"/>
        <v>68.400000000000006</v>
      </c>
      <c r="R82" s="18">
        <f t="shared" si="152"/>
        <v>68.400000000000006</v>
      </c>
      <c r="S82" s="18">
        <f t="shared" si="152"/>
        <v>0</v>
      </c>
      <c r="T82" s="18">
        <f t="shared" si="152"/>
        <v>68.400000000000006</v>
      </c>
      <c r="U82" s="137">
        <f t="shared" si="152"/>
        <v>0</v>
      </c>
      <c r="V82" s="18">
        <f t="shared" si="152"/>
        <v>68.400000000000006</v>
      </c>
      <c r="W82" s="67"/>
    </row>
    <row r="83" spans="1:23" s="92" customFormat="1" ht="31.5" hidden="1" outlineLevel="7" x14ac:dyDescent="0.2">
      <c r="A83" s="44" t="s">
        <v>35</v>
      </c>
      <c r="B83" s="44" t="s">
        <v>40</v>
      </c>
      <c r="C83" s="44" t="s">
        <v>62</v>
      </c>
      <c r="D83" s="44" t="s">
        <v>11</v>
      </c>
      <c r="E83" s="48" t="s">
        <v>12</v>
      </c>
      <c r="F83" s="7">
        <v>68.400000000000006</v>
      </c>
      <c r="G83" s="7"/>
      <c r="H83" s="7">
        <f>SUM(F83:G83)</f>
        <v>68.400000000000006</v>
      </c>
      <c r="I83" s="138"/>
      <c r="J83" s="138"/>
      <c r="K83" s="138"/>
      <c r="L83" s="7">
        <f>SUM(H83:K83)</f>
        <v>68.400000000000006</v>
      </c>
      <c r="M83" s="7">
        <v>68.400000000000006</v>
      </c>
      <c r="N83" s="7"/>
      <c r="O83" s="7">
        <f>SUM(M83:N83)</f>
        <v>68.400000000000006</v>
      </c>
      <c r="P83" s="138"/>
      <c r="Q83" s="7">
        <f>SUM(O83:P83)</f>
        <v>68.400000000000006</v>
      </c>
      <c r="R83" s="7">
        <v>68.400000000000006</v>
      </c>
      <c r="S83" s="7"/>
      <c r="T83" s="7">
        <f>SUM(R83:S83)</f>
        <v>68.400000000000006</v>
      </c>
      <c r="U83" s="138"/>
      <c r="V83" s="7">
        <f>SUM(T83:U83)</f>
        <v>68.400000000000006</v>
      </c>
      <c r="W83" s="67"/>
    </row>
    <row r="84" spans="1:23" s="92" customFormat="1" ht="31.5" hidden="1" outlineLevel="5" x14ac:dyDescent="0.2">
      <c r="A84" s="45" t="s">
        <v>35</v>
      </c>
      <c r="B84" s="45" t="s">
        <v>40</v>
      </c>
      <c r="C84" s="45" t="s">
        <v>64</v>
      </c>
      <c r="D84" s="45"/>
      <c r="E84" s="43" t="s">
        <v>65</v>
      </c>
      <c r="F84" s="18">
        <f>F85+F86</f>
        <v>175.7</v>
      </c>
      <c r="G84" s="18">
        <f t="shared" ref="G84:J84" si="153">G85+G86</f>
        <v>0</v>
      </c>
      <c r="H84" s="18">
        <f t="shared" si="153"/>
        <v>175.7</v>
      </c>
      <c r="I84" s="137">
        <f t="shared" si="153"/>
        <v>0</v>
      </c>
      <c r="J84" s="137">
        <f t="shared" si="153"/>
        <v>0</v>
      </c>
      <c r="K84" s="137">
        <f t="shared" ref="K84:L84" si="154">K85+K86</f>
        <v>0</v>
      </c>
      <c r="L84" s="18">
        <f t="shared" si="154"/>
        <v>175.7</v>
      </c>
      <c r="M84" s="18">
        <f t="shared" ref="M84" si="155">M85+M86</f>
        <v>180.7</v>
      </c>
      <c r="N84" s="18">
        <f t="shared" ref="N84" si="156">N85+N86</f>
        <v>0</v>
      </c>
      <c r="O84" s="18">
        <f t="shared" ref="O84:Q84" si="157">O85+O86</f>
        <v>180.7</v>
      </c>
      <c r="P84" s="137">
        <f t="shared" si="157"/>
        <v>0</v>
      </c>
      <c r="Q84" s="18">
        <f t="shared" si="157"/>
        <v>180.7</v>
      </c>
      <c r="R84" s="18">
        <f t="shared" ref="R84" si="158">R85+R86</f>
        <v>180.7</v>
      </c>
      <c r="S84" s="18">
        <f t="shared" ref="S84" si="159">S85+S86</f>
        <v>0</v>
      </c>
      <c r="T84" s="18">
        <f t="shared" ref="T84:V84" si="160">T85+T86</f>
        <v>180.7</v>
      </c>
      <c r="U84" s="137">
        <f t="shared" si="160"/>
        <v>0</v>
      </c>
      <c r="V84" s="18">
        <f t="shared" si="160"/>
        <v>180.7</v>
      </c>
      <c r="W84" s="67"/>
    </row>
    <row r="85" spans="1:23" s="92" customFormat="1" ht="63" hidden="1" outlineLevel="7" x14ac:dyDescent="0.2">
      <c r="A85" s="44" t="s">
        <v>35</v>
      </c>
      <c r="B85" s="44" t="s">
        <v>40</v>
      </c>
      <c r="C85" s="44" t="s">
        <v>64</v>
      </c>
      <c r="D85" s="44" t="s">
        <v>8</v>
      </c>
      <c r="E85" s="48" t="s">
        <v>9</v>
      </c>
      <c r="F85" s="7">
        <v>115.7</v>
      </c>
      <c r="G85" s="7"/>
      <c r="H85" s="7">
        <f>SUM(F85:G85)</f>
        <v>115.7</v>
      </c>
      <c r="I85" s="138"/>
      <c r="J85" s="138"/>
      <c r="K85" s="138"/>
      <c r="L85" s="7">
        <f>SUM(H85:K85)</f>
        <v>115.7</v>
      </c>
      <c r="M85" s="7">
        <v>120.7</v>
      </c>
      <c r="N85" s="7"/>
      <c r="O85" s="7">
        <f>SUM(M85:N85)</f>
        <v>120.7</v>
      </c>
      <c r="P85" s="138"/>
      <c r="Q85" s="7">
        <f>SUM(O85:P85)</f>
        <v>120.7</v>
      </c>
      <c r="R85" s="7">
        <v>120.7</v>
      </c>
      <c r="S85" s="7"/>
      <c r="T85" s="7">
        <f>SUM(R85:S85)</f>
        <v>120.7</v>
      </c>
      <c r="U85" s="138"/>
      <c r="V85" s="7">
        <f>SUM(T85:U85)</f>
        <v>120.7</v>
      </c>
      <c r="W85" s="67"/>
    </row>
    <row r="86" spans="1:23" s="92" customFormat="1" ht="31.5" hidden="1" outlineLevel="7" x14ac:dyDescent="0.2">
      <c r="A86" s="44" t="s">
        <v>35</v>
      </c>
      <c r="B86" s="44" t="s">
        <v>40</v>
      </c>
      <c r="C86" s="44" t="s">
        <v>64</v>
      </c>
      <c r="D86" s="44" t="s">
        <v>11</v>
      </c>
      <c r="E86" s="48" t="s">
        <v>12</v>
      </c>
      <c r="F86" s="7">
        <v>60</v>
      </c>
      <c r="G86" s="7"/>
      <c r="H86" s="7">
        <f>SUM(F86:G86)</f>
        <v>60</v>
      </c>
      <c r="I86" s="138"/>
      <c r="J86" s="138"/>
      <c r="K86" s="138"/>
      <c r="L86" s="7">
        <f>SUM(H86:K86)</f>
        <v>60</v>
      </c>
      <c r="M86" s="7">
        <v>60</v>
      </c>
      <c r="N86" s="7"/>
      <c r="O86" s="7">
        <f>SUM(M86:N86)</f>
        <v>60</v>
      </c>
      <c r="P86" s="138"/>
      <c r="Q86" s="7">
        <f>SUM(O86:P86)</f>
        <v>60</v>
      </c>
      <c r="R86" s="7">
        <v>60</v>
      </c>
      <c r="S86" s="7"/>
      <c r="T86" s="7">
        <f>SUM(R86:S86)</f>
        <v>60</v>
      </c>
      <c r="U86" s="138"/>
      <c r="V86" s="7">
        <f>SUM(T86:U86)</f>
        <v>60</v>
      </c>
      <c r="W86" s="67"/>
    </row>
    <row r="87" spans="1:23" s="92" customFormat="1" ht="31.5" hidden="1" outlineLevel="5" x14ac:dyDescent="0.2">
      <c r="A87" s="45" t="s">
        <v>35</v>
      </c>
      <c r="B87" s="45" t="s">
        <v>40</v>
      </c>
      <c r="C87" s="45" t="s">
        <v>66</v>
      </c>
      <c r="D87" s="45"/>
      <c r="E87" s="43" t="s">
        <v>635</v>
      </c>
      <c r="F87" s="18">
        <f>F88+F89</f>
        <v>4910.2</v>
      </c>
      <c r="G87" s="18">
        <f t="shared" ref="G87:J87" si="161">G88+G89</f>
        <v>0</v>
      </c>
      <c r="H87" s="18">
        <f t="shared" si="161"/>
        <v>4910.2</v>
      </c>
      <c r="I87" s="137">
        <f t="shared" si="161"/>
        <v>0</v>
      </c>
      <c r="J87" s="137">
        <f t="shared" si="161"/>
        <v>0</v>
      </c>
      <c r="K87" s="137">
        <f t="shared" ref="K87:L87" si="162">K88+K89</f>
        <v>0</v>
      </c>
      <c r="L87" s="18">
        <f t="shared" si="162"/>
        <v>4910.2</v>
      </c>
      <c r="M87" s="18">
        <f t="shared" ref="M87:R87" si="163">M88+M89</f>
        <v>5046.3</v>
      </c>
      <c r="N87" s="18">
        <f t="shared" ref="N87" si="164">N88+N89</f>
        <v>0</v>
      </c>
      <c r="O87" s="18">
        <f t="shared" ref="O87:Q87" si="165">O88+O89</f>
        <v>5046.3</v>
      </c>
      <c r="P87" s="137">
        <f t="shared" si="165"/>
        <v>0</v>
      </c>
      <c r="Q87" s="18">
        <f t="shared" si="165"/>
        <v>5046.3</v>
      </c>
      <c r="R87" s="18">
        <f t="shared" si="163"/>
        <v>5046.3</v>
      </c>
      <c r="S87" s="18">
        <f t="shared" ref="S87" si="166">S88+S89</f>
        <v>0</v>
      </c>
      <c r="T87" s="18">
        <f t="shared" ref="T87:V87" si="167">T88+T89</f>
        <v>5046.3</v>
      </c>
      <c r="U87" s="137">
        <f t="shared" si="167"/>
        <v>0</v>
      </c>
      <c r="V87" s="18">
        <f t="shared" si="167"/>
        <v>5046.3</v>
      </c>
      <c r="W87" s="67"/>
    </row>
    <row r="88" spans="1:23" s="92" customFormat="1" ht="63" hidden="1" outlineLevel="7" x14ac:dyDescent="0.2">
      <c r="A88" s="44" t="s">
        <v>35</v>
      </c>
      <c r="B88" s="44" t="s">
        <v>40</v>
      </c>
      <c r="C88" s="44" t="s">
        <v>66</v>
      </c>
      <c r="D88" s="44" t="s">
        <v>8</v>
      </c>
      <c r="E88" s="48" t="s">
        <v>9</v>
      </c>
      <c r="F88" s="7">
        <v>4774.2</v>
      </c>
      <c r="G88" s="7"/>
      <c r="H88" s="7">
        <f t="shared" ref="H88:H89" si="168">SUM(F88:G88)</f>
        <v>4774.2</v>
      </c>
      <c r="I88" s="138"/>
      <c r="J88" s="138"/>
      <c r="K88" s="138"/>
      <c r="L88" s="7">
        <f t="shared" ref="L88:L89" si="169">SUM(H88:K88)</f>
        <v>4774.2</v>
      </c>
      <c r="M88" s="7">
        <v>4910.3</v>
      </c>
      <c r="N88" s="7"/>
      <c r="O88" s="7">
        <f t="shared" ref="O88:O89" si="170">SUM(M88:N88)</f>
        <v>4910.3</v>
      </c>
      <c r="P88" s="138"/>
      <c r="Q88" s="7">
        <f t="shared" ref="Q88:Q89" si="171">SUM(O88:P88)</f>
        <v>4910.3</v>
      </c>
      <c r="R88" s="7">
        <v>4910.3</v>
      </c>
      <c r="S88" s="7"/>
      <c r="T88" s="7">
        <f t="shared" ref="T88:T89" si="172">SUM(R88:S88)</f>
        <v>4910.3</v>
      </c>
      <c r="U88" s="138"/>
      <c r="V88" s="7">
        <f t="shared" ref="V88:V89" si="173">SUM(T88:U88)</f>
        <v>4910.3</v>
      </c>
      <c r="W88" s="67"/>
    </row>
    <row r="89" spans="1:23" s="92" customFormat="1" ht="31.5" hidden="1" outlineLevel="7" x14ac:dyDescent="0.2">
      <c r="A89" s="44" t="s">
        <v>35</v>
      </c>
      <c r="B89" s="44" t="s">
        <v>40</v>
      </c>
      <c r="C89" s="44" t="s">
        <v>66</v>
      </c>
      <c r="D89" s="44" t="s">
        <v>11</v>
      </c>
      <c r="E89" s="48" t="s">
        <v>12</v>
      </c>
      <c r="F89" s="7">
        <v>136</v>
      </c>
      <c r="G89" s="7"/>
      <c r="H89" s="7">
        <f t="shared" si="168"/>
        <v>136</v>
      </c>
      <c r="I89" s="138"/>
      <c r="J89" s="138"/>
      <c r="K89" s="138"/>
      <c r="L89" s="7">
        <f t="shared" si="169"/>
        <v>136</v>
      </c>
      <c r="M89" s="7">
        <v>136</v>
      </c>
      <c r="N89" s="7"/>
      <c r="O89" s="7">
        <f t="shared" si="170"/>
        <v>136</v>
      </c>
      <c r="P89" s="138"/>
      <c r="Q89" s="7">
        <f t="shared" si="171"/>
        <v>136</v>
      </c>
      <c r="R89" s="7">
        <v>136</v>
      </c>
      <c r="S89" s="7"/>
      <c r="T89" s="7">
        <f t="shared" si="172"/>
        <v>136</v>
      </c>
      <c r="U89" s="138"/>
      <c r="V89" s="7">
        <f t="shared" si="173"/>
        <v>136</v>
      </c>
      <c r="W89" s="67"/>
    </row>
    <row r="90" spans="1:23" s="92" customFormat="1" ht="63" hidden="1" outlineLevel="5" x14ac:dyDescent="0.2">
      <c r="A90" s="45" t="s">
        <v>35</v>
      </c>
      <c r="B90" s="45" t="s">
        <v>40</v>
      </c>
      <c r="C90" s="45" t="s">
        <v>67</v>
      </c>
      <c r="D90" s="45"/>
      <c r="E90" s="43" t="s">
        <v>68</v>
      </c>
      <c r="F90" s="18">
        <f t="shared" ref="F90:V90" si="174">F91</f>
        <v>0.5</v>
      </c>
      <c r="G90" s="18">
        <f t="shared" si="174"/>
        <v>0</v>
      </c>
      <c r="H90" s="18">
        <f t="shared" si="174"/>
        <v>0.5</v>
      </c>
      <c r="I90" s="137">
        <f t="shared" si="174"/>
        <v>0</v>
      </c>
      <c r="J90" s="137">
        <f t="shared" si="174"/>
        <v>0</v>
      </c>
      <c r="K90" s="137">
        <f t="shared" si="174"/>
        <v>0</v>
      </c>
      <c r="L90" s="18">
        <f t="shared" si="174"/>
        <v>0.5</v>
      </c>
      <c r="M90" s="18">
        <f t="shared" si="174"/>
        <v>0.5</v>
      </c>
      <c r="N90" s="18">
        <f t="shared" si="174"/>
        <v>0</v>
      </c>
      <c r="O90" s="18">
        <f t="shared" si="174"/>
        <v>0.5</v>
      </c>
      <c r="P90" s="137">
        <f t="shared" si="174"/>
        <v>0</v>
      </c>
      <c r="Q90" s="18">
        <f t="shared" si="174"/>
        <v>0.5</v>
      </c>
      <c r="R90" s="18">
        <f t="shared" si="174"/>
        <v>0.5</v>
      </c>
      <c r="S90" s="18">
        <f t="shared" si="174"/>
        <v>0</v>
      </c>
      <c r="T90" s="18">
        <f t="shared" si="174"/>
        <v>0.5</v>
      </c>
      <c r="U90" s="137">
        <f t="shared" si="174"/>
        <v>0</v>
      </c>
      <c r="V90" s="18">
        <f t="shared" si="174"/>
        <v>0.5</v>
      </c>
      <c r="W90" s="67"/>
    </row>
    <row r="91" spans="1:23" s="92" customFormat="1" ht="63" hidden="1" outlineLevel="7" x14ac:dyDescent="0.2">
      <c r="A91" s="44" t="s">
        <v>35</v>
      </c>
      <c r="B91" s="44" t="s">
        <v>40</v>
      </c>
      <c r="C91" s="44" t="s">
        <v>67</v>
      </c>
      <c r="D91" s="44" t="s">
        <v>8</v>
      </c>
      <c r="E91" s="48" t="s">
        <v>9</v>
      </c>
      <c r="F91" s="7">
        <v>0.5</v>
      </c>
      <c r="G91" s="7"/>
      <c r="H91" s="7">
        <f>SUM(F91:G91)</f>
        <v>0.5</v>
      </c>
      <c r="I91" s="138"/>
      <c r="J91" s="138"/>
      <c r="K91" s="138"/>
      <c r="L91" s="7">
        <f>SUM(H91:K91)</f>
        <v>0.5</v>
      </c>
      <c r="M91" s="7">
        <v>0.5</v>
      </c>
      <c r="N91" s="7"/>
      <c r="O91" s="7">
        <f>SUM(M91:N91)</f>
        <v>0.5</v>
      </c>
      <c r="P91" s="138"/>
      <c r="Q91" s="7">
        <f>SUM(O91:P91)</f>
        <v>0.5</v>
      </c>
      <c r="R91" s="7">
        <v>0.5</v>
      </c>
      <c r="S91" s="7"/>
      <c r="T91" s="7">
        <f>SUM(R91:S91)</f>
        <v>0.5</v>
      </c>
      <c r="U91" s="138"/>
      <c r="V91" s="7">
        <f>SUM(T91:U91)</f>
        <v>0.5</v>
      </c>
      <c r="W91" s="67"/>
    </row>
    <row r="92" spans="1:23" ht="15.75" hidden="1" outlineLevel="1" x14ac:dyDescent="0.2">
      <c r="A92" s="5" t="s">
        <v>35</v>
      </c>
      <c r="B92" s="5" t="s">
        <v>69</v>
      </c>
      <c r="C92" s="5"/>
      <c r="D92" s="5"/>
      <c r="E92" s="21" t="s">
        <v>70</v>
      </c>
      <c r="F92" s="4">
        <f t="shared" ref="F92:V96" si="175">F93</f>
        <v>324.5</v>
      </c>
      <c r="G92" s="4">
        <f t="shared" si="175"/>
        <v>7.4</v>
      </c>
      <c r="H92" s="4">
        <f t="shared" si="175"/>
        <v>331.9</v>
      </c>
      <c r="I92" s="135">
        <f t="shared" si="175"/>
        <v>0</v>
      </c>
      <c r="J92" s="135">
        <f t="shared" si="175"/>
        <v>0</v>
      </c>
      <c r="K92" s="135">
        <f t="shared" si="175"/>
        <v>0</v>
      </c>
      <c r="L92" s="4">
        <f t="shared" si="175"/>
        <v>331.9</v>
      </c>
      <c r="M92" s="4">
        <f t="shared" si="175"/>
        <v>12.7</v>
      </c>
      <c r="N92" s="4">
        <f t="shared" si="175"/>
        <v>-1.6</v>
      </c>
      <c r="O92" s="4">
        <f t="shared" si="175"/>
        <v>11.1</v>
      </c>
      <c r="P92" s="135">
        <f t="shared" si="175"/>
        <v>0</v>
      </c>
      <c r="Q92" s="4">
        <f t="shared" si="175"/>
        <v>11.1</v>
      </c>
      <c r="R92" s="4">
        <f t="shared" si="175"/>
        <v>12.7</v>
      </c>
      <c r="S92" s="4">
        <f t="shared" si="175"/>
        <v>-1.8</v>
      </c>
      <c r="T92" s="4">
        <f t="shared" si="175"/>
        <v>10.899999999999999</v>
      </c>
      <c r="U92" s="135">
        <f t="shared" si="175"/>
        <v>0</v>
      </c>
      <c r="V92" s="4">
        <f t="shared" si="175"/>
        <v>10.899999999999999</v>
      </c>
      <c r="W92" s="67"/>
    </row>
    <row r="93" spans="1:23" ht="31.5" hidden="1" outlineLevel="2" x14ac:dyDescent="0.2">
      <c r="A93" s="5" t="s">
        <v>35</v>
      </c>
      <c r="B93" s="5" t="s">
        <v>69</v>
      </c>
      <c r="C93" s="5" t="s">
        <v>52</v>
      </c>
      <c r="D93" s="5"/>
      <c r="E93" s="21" t="s">
        <v>53</v>
      </c>
      <c r="F93" s="4">
        <f t="shared" si="175"/>
        <v>324.5</v>
      </c>
      <c r="G93" s="4">
        <f t="shared" si="175"/>
        <v>7.4</v>
      </c>
      <c r="H93" s="4">
        <f t="shared" si="175"/>
        <v>331.9</v>
      </c>
      <c r="I93" s="135">
        <f t="shared" si="175"/>
        <v>0</v>
      </c>
      <c r="J93" s="135">
        <f t="shared" si="175"/>
        <v>0</v>
      </c>
      <c r="K93" s="135">
        <f t="shared" si="175"/>
        <v>0</v>
      </c>
      <c r="L93" s="4">
        <f t="shared" si="175"/>
        <v>331.9</v>
      </c>
      <c r="M93" s="4">
        <f t="shared" si="175"/>
        <v>12.7</v>
      </c>
      <c r="N93" s="4">
        <f t="shared" si="175"/>
        <v>-1.6</v>
      </c>
      <c r="O93" s="4">
        <f t="shared" si="175"/>
        <v>11.1</v>
      </c>
      <c r="P93" s="135">
        <f t="shared" si="175"/>
        <v>0</v>
      </c>
      <c r="Q93" s="4">
        <f t="shared" si="175"/>
        <v>11.1</v>
      </c>
      <c r="R93" s="4">
        <f t="shared" si="175"/>
        <v>12.7</v>
      </c>
      <c r="S93" s="4">
        <f t="shared" si="175"/>
        <v>-1.8</v>
      </c>
      <c r="T93" s="4">
        <f t="shared" si="175"/>
        <v>10.899999999999999</v>
      </c>
      <c r="U93" s="135">
        <f t="shared" si="175"/>
        <v>0</v>
      </c>
      <c r="V93" s="4">
        <f t="shared" si="175"/>
        <v>10.899999999999999</v>
      </c>
      <c r="W93" s="67"/>
    </row>
    <row r="94" spans="1:23" ht="47.25" hidden="1" outlineLevel="3" x14ac:dyDescent="0.2">
      <c r="A94" s="5" t="s">
        <v>35</v>
      </c>
      <c r="B94" s="5" t="s">
        <v>69</v>
      </c>
      <c r="C94" s="5" t="s">
        <v>54</v>
      </c>
      <c r="D94" s="5"/>
      <c r="E94" s="21" t="s">
        <v>55</v>
      </c>
      <c r="F94" s="4">
        <f t="shared" si="175"/>
        <v>324.5</v>
      </c>
      <c r="G94" s="4">
        <f t="shared" si="175"/>
        <v>7.4</v>
      </c>
      <c r="H94" s="4">
        <f t="shared" si="175"/>
        <v>331.9</v>
      </c>
      <c r="I94" s="135">
        <f t="shared" si="175"/>
        <v>0</v>
      </c>
      <c r="J94" s="135">
        <f t="shared" si="175"/>
        <v>0</v>
      </c>
      <c r="K94" s="135">
        <f t="shared" si="175"/>
        <v>0</v>
      </c>
      <c r="L94" s="4">
        <f t="shared" si="175"/>
        <v>331.9</v>
      </c>
      <c r="M94" s="4">
        <f t="shared" si="175"/>
        <v>12.7</v>
      </c>
      <c r="N94" s="4">
        <f t="shared" si="175"/>
        <v>-1.6</v>
      </c>
      <c r="O94" s="4">
        <f t="shared" si="175"/>
        <v>11.1</v>
      </c>
      <c r="P94" s="135">
        <f t="shared" si="175"/>
        <v>0</v>
      </c>
      <c r="Q94" s="4">
        <f t="shared" si="175"/>
        <v>11.1</v>
      </c>
      <c r="R94" s="4">
        <f t="shared" si="175"/>
        <v>12.7</v>
      </c>
      <c r="S94" s="4">
        <f t="shared" si="175"/>
        <v>-1.8</v>
      </c>
      <c r="T94" s="4">
        <f t="shared" si="175"/>
        <v>10.899999999999999</v>
      </c>
      <c r="U94" s="135">
        <f t="shared" si="175"/>
        <v>0</v>
      </c>
      <c r="V94" s="4">
        <f t="shared" si="175"/>
        <v>10.899999999999999</v>
      </c>
      <c r="W94" s="67"/>
    </row>
    <row r="95" spans="1:23" ht="31.5" hidden="1" outlineLevel="4" x14ac:dyDescent="0.2">
      <c r="A95" s="5" t="s">
        <v>35</v>
      </c>
      <c r="B95" s="5" t="s">
        <v>69</v>
      </c>
      <c r="C95" s="5" t="s">
        <v>56</v>
      </c>
      <c r="D95" s="5"/>
      <c r="E95" s="21" t="s">
        <v>57</v>
      </c>
      <c r="F95" s="4">
        <f t="shared" si="175"/>
        <v>324.5</v>
      </c>
      <c r="G95" s="4">
        <f t="shared" si="175"/>
        <v>7.4</v>
      </c>
      <c r="H95" s="4">
        <f t="shared" si="175"/>
        <v>331.9</v>
      </c>
      <c r="I95" s="135">
        <f t="shared" si="175"/>
        <v>0</v>
      </c>
      <c r="J95" s="135">
        <f t="shared" si="175"/>
        <v>0</v>
      </c>
      <c r="K95" s="135">
        <f t="shared" si="175"/>
        <v>0</v>
      </c>
      <c r="L95" s="4">
        <f t="shared" si="175"/>
        <v>331.9</v>
      </c>
      <c r="M95" s="4">
        <f t="shared" si="175"/>
        <v>12.7</v>
      </c>
      <c r="N95" s="4">
        <f t="shared" si="175"/>
        <v>-1.6</v>
      </c>
      <c r="O95" s="4">
        <f t="shared" si="175"/>
        <v>11.1</v>
      </c>
      <c r="P95" s="135">
        <f t="shared" si="175"/>
        <v>0</v>
      </c>
      <c r="Q95" s="4">
        <f t="shared" si="175"/>
        <v>11.1</v>
      </c>
      <c r="R95" s="4">
        <f t="shared" si="175"/>
        <v>12.7</v>
      </c>
      <c r="S95" s="4">
        <f t="shared" si="175"/>
        <v>-1.8</v>
      </c>
      <c r="T95" s="4">
        <f t="shared" si="175"/>
        <v>10.899999999999999</v>
      </c>
      <c r="U95" s="135">
        <f t="shared" si="175"/>
        <v>0</v>
      </c>
      <c r="V95" s="4">
        <f t="shared" si="175"/>
        <v>10.899999999999999</v>
      </c>
      <c r="W95" s="67"/>
    </row>
    <row r="96" spans="1:23" s="92" customFormat="1" ht="47.25" hidden="1" outlineLevel="5" x14ac:dyDescent="0.2">
      <c r="A96" s="45" t="s">
        <v>35</v>
      </c>
      <c r="B96" s="45" t="s">
        <v>69</v>
      </c>
      <c r="C96" s="45" t="s">
        <v>71</v>
      </c>
      <c r="D96" s="45"/>
      <c r="E96" s="43" t="s">
        <v>72</v>
      </c>
      <c r="F96" s="18">
        <f t="shared" si="175"/>
        <v>324.5</v>
      </c>
      <c r="G96" s="18">
        <f t="shared" si="175"/>
        <v>7.4</v>
      </c>
      <c r="H96" s="18">
        <f t="shared" si="175"/>
        <v>331.9</v>
      </c>
      <c r="I96" s="137">
        <f t="shared" si="175"/>
        <v>0</v>
      </c>
      <c r="J96" s="137">
        <f t="shared" si="175"/>
        <v>0</v>
      </c>
      <c r="K96" s="137">
        <f t="shared" si="175"/>
        <v>0</v>
      </c>
      <c r="L96" s="18">
        <f t="shared" si="175"/>
        <v>331.9</v>
      </c>
      <c r="M96" s="18">
        <f t="shared" si="175"/>
        <v>12.7</v>
      </c>
      <c r="N96" s="18">
        <f t="shared" si="175"/>
        <v>-1.6</v>
      </c>
      <c r="O96" s="18">
        <f t="shared" si="175"/>
        <v>11.1</v>
      </c>
      <c r="P96" s="137">
        <f t="shared" si="175"/>
        <v>0</v>
      </c>
      <c r="Q96" s="18">
        <f t="shared" si="175"/>
        <v>11.1</v>
      </c>
      <c r="R96" s="18">
        <f t="shared" si="175"/>
        <v>12.7</v>
      </c>
      <c r="S96" s="18">
        <f t="shared" si="175"/>
        <v>-1.8</v>
      </c>
      <c r="T96" s="18">
        <f t="shared" si="175"/>
        <v>10.899999999999999</v>
      </c>
      <c r="U96" s="137">
        <f t="shared" si="175"/>
        <v>0</v>
      </c>
      <c r="V96" s="18">
        <f t="shared" si="175"/>
        <v>10.899999999999999</v>
      </c>
      <c r="W96" s="67"/>
    </row>
    <row r="97" spans="1:23" s="92" customFormat="1" ht="31.5" hidden="1" outlineLevel="7" x14ac:dyDescent="0.2">
      <c r="A97" s="44" t="s">
        <v>35</v>
      </c>
      <c r="B97" s="44" t="s">
        <v>69</v>
      </c>
      <c r="C97" s="44" t="s">
        <v>71</v>
      </c>
      <c r="D97" s="44" t="s">
        <v>11</v>
      </c>
      <c r="E97" s="48" t="s">
        <v>12</v>
      </c>
      <c r="F97" s="7">
        <v>324.5</v>
      </c>
      <c r="G97" s="7">
        <v>7.4</v>
      </c>
      <c r="H97" s="7">
        <f>SUM(F97:G97)</f>
        <v>331.9</v>
      </c>
      <c r="I97" s="138"/>
      <c r="J97" s="138"/>
      <c r="K97" s="138"/>
      <c r="L97" s="7">
        <f>SUM(H97:K97)</f>
        <v>331.9</v>
      </c>
      <c r="M97" s="7">
        <v>12.7</v>
      </c>
      <c r="N97" s="7">
        <v>-1.6</v>
      </c>
      <c r="O97" s="7">
        <f>SUM(M97:N97)</f>
        <v>11.1</v>
      </c>
      <c r="P97" s="138"/>
      <c r="Q97" s="7">
        <f>SUM(O97:P97)</f>
        <v>11.1</v>
      </c>
      <c r="R97" s="7">
        <v>12.7</v>
      </c>
      <c r="S97" s="7">
        <v>-1.8</v>
      </c>
      <c r="T97" s="7">
        <f>SUM(R97:S97)</f>
        <v>10.899999999999999</v>
      </c>
      <c r="U97" s="138"/>
      <c r="V97" s="7">
        <f>SUM(T97:U97)</f>
        <v>10.899999999999999</v>
      </c>
      <c r="W97" s="67"/>
    </row>
    <row r="98" spans="1:23" ht="15.75" outlineLevel="1" x14ac:dyDescent="0.2">
      <c r="A98" s="5" t="s">
        <v>35</v>
      </c>
      <c r="B98" s="5" t="s">
        <v>73</v>
      </c>
      <c r="C98" s="5"/>
      <c r="D98" s="5"/>
      <c r="E98" s="21" t="s">
        <v>74</v>
      </c>
      <c r="F98" s="4">
        <f t="shared" ref="F98:V100" si="176">F99</f>
        <v>5000</v>
      </c>
      <c r="G98" s="4">
        <f t="shared" si="176"/>
        <v>0</v>
      </c>
      <c r="H98" s="4">
        <f t="shared" si="176"/>
        <v>5000</v>
      </c>
      <c r="I98" s="135">
        <f t="shared" si="176"/>
        <v>0</v>
      </c>
      <c r="J98" s="135">
        <f t="shared" si="176"/>
        <v>0</v>
      </c>
      <c r="K98" s="135">
        <f t="shared" si="176"/>
        <v>-61.699640000000002</v>
      </c>
      <c r="L98" s="4">
        <f t="shared" si="176"/>
        <v>4938.3003600000002</v>
      </c>
      <c r="M98" s="4">
        <f t="shared" si="176"/>
        <v>5000</v>
      </c>
      <c r="N98" s="4">
        <f t="shared" si="176"/>
        <v>0</v>
      </c>
      <c r="O98" s="4">
        <f t="shared" si="176"/>
        <v>5000</v>
      </c>
      <c r="P98" s="135">
        <f t="shared" si="176"/>
        <v>0</v>
      </c>
      <c r="Q98" s="4">
        <f t="shared" si="176"/>
        <v>5000</v>
      </c>
      <c r="R98" s="4">
        <f t="shared" si="176"/>
        <v>5000</v>
      </c>
      <c r="S98" s="4">
        <f t="shared" si="176"/>
        <v>0</v>
      </c>
      <c r="T98" s="4">
        <f t="shared" si="176"/>
        <v>5000</v>
      </c>
      <c r="U98" s="135">
        <f t="shared" si="176"/>
        <v>0</v>
      </c>
      <c r="V98" s="4">
        <f t="shared" si="176"/>
        <v>5000</v>
      </c>
      <c r="W98" s="67"/>
    </row>
    <row r="99" spans="1:23" ht="31.5" outlineLevel="2" x14ac:dyDescent="0.2">
      <c r="A99" s="5" t="s">
        <v>35</v>
      </c>
      <c r="B99" s="5" t="s">
        <v>73</v>
      </c>
      <c r="C99" s="5" t="s">
        <v>17</v>
      </c>
      <c r="D99" s="5"/>
      <c r="E99" s="21" t="s">
        <v>18</v>
      </c>
      <c r="F99" s="4">
        <f t="shared" si="176"/>
        <v>5000</v>
      </c>
      <c r="G99" s="4">
        <f t="shared" si="176"/>
        <v>0</v>
      </c>
      <c r="H99" s="4">
        <f t="shared" si="176"/>
        <v>5000</v>
      </c>
      <c r="I99" s="135">
        <f t="shared" si="176"/>
        <v>0</v>
      </c>
      <c r="J99" s="135">
        <f t="shared" si="176"/>
        <v>0</v>
      </c>
      <c r="K99" s="135">
        <f t="shared" si="176"/>
        <v>-61.699640000000002</v>
      </c>
      <c r="L99" s="4">
        <f t="shared" si="176"/>
        <v>4938.3003600000002</v>
      </c>
      <c r="M99" s="4">
        <f t="shared" si="176"/>
        <v>5000</v>
      </c>
      <c r="N99" s="4">
        <f t="shared" si="176"/>
        <v>0</v>
      </c>
      <c r="O99" s="4">
        <f t="shared" si="176"/>
        <v>5000</v>
      </c>
      <c r="P99" s="135">
        <f t="shared" si="176"/>
        <v>0</v>
      </c>
      <c r="Q99" s="4">
        <f t="shared" si="176"/>
        <v>5000</v>
      </c>
      <c r="R99" s="4">
        <f t="shared" si="176"/>
        <v>5000</v>
      </c>
      <c r="S99" s="4">
        <f t="shared" si="176"/>
        <v>0</v>
      </c>
      <c r="T99" s="4">
        <f t="shared" si="176"/>
        <v>5000</v>
      </c>
      <c r="U99" s="135">
        <f t="shared" si="176"/>
        <v>0</v>
      </c>
      <c r="V99" s="4">
        <f t="shared" si="176"/>
        <v>5000</v>
      </c>
      <c r="W99" s="67"/>
    </row>
    <row r="100" spans="1:23" ht="15.75" outlineLevel="3" x14ac:dyDescent="0.2">
      <c r="A100" s="5" t="s">
        <v>35</v>
      </c>
      <c r="B100" s="5" t="s">
        <v>73</v>
      </c>
      <c r="C100" s="5" t="s">
        <v>75</v>
      </c>
      <c r="D100" s="5"/>
      <c r="E100" s="21" t="s">
        <v>573</v>
      </c>
      <c r="F100" s="4">
        <f t="shared" si="176"/>
        <v>5000</v>
      </c>
      <c r="G100" s="4">
        <f t="shared" si="176"/>
        <v>0</v>
      </c>
      <c r="H100" s="4">
        <f t="shared" si="176"/>
        <v>5000</v>
      </c>
      <c r="I100" s="135">
        <f t="shared" si="176"/>
        <v>0</v>
      </c>
      <c r="J100" s="135">
        <f t="shared" si="176"/>
        <v>0</v>
      </c>
      <c r="K100" s="135">
        <f t="shared" si="176"/>
        <v>-61.699640000000002</v>
      </c>
      <c r="L100" s="4">
        <f t="shared" si="176"/>
        <v>4938.3003600000002</v>
      </c>
      <c r="M100" s="4">
        <f t="shared" si="176"/>
        <v>5000</v>
      </c>
      <c r="N100" s="4">
        <f t="shared" si="176"/>
        <v>0</v>
      </c>
      <c r="O100" s="4">
        <f t="shared" si="176"/>
        <v>5000</v>
      </c>
      <c r="P100" s="135">
        <f t="shared" si="176"/>
        <v>0</v>
      </c>
      <c r="Q100" s="4">
        <f t="shared" si="176"/>
        <v>5000</v>
      </c>
      <c r="R100" s="4">
        <f t="shared" si="176"/>
        <v>5000</v>
      </c>
      <c r="S100" s="4">
        <f t="shared" si="176"/>
        <v>0</v>
      </c>
      <c r="T100" s="4">
        <f t="shared" si="176"/>
        <v>5000</v>
      </c>
      <c r="U100" s="135">
        <f t="shared" si="176"/>
        <v>0</v>
      </c>
      <c r="V100" s="4">
        <f t="shared" si="176"/>
        <v>5000</v>
      </c>
      <c r="W100" s="67"/>
    </row>
    <row r="101" spans="1:23" ht="15.75" outlineLevel="7" x14ac:dyDescent="0.2">
      <c r="A101" s="11" t="s">
        <v>35</v>
      </c>
      <c r="B101" s="11" t="s">
        <v>73</v>
      </c>
      <c r="C101" s="11" t="s">
        <v>75</v>
      </c>
      <c r="D101" s="11" t="s">
        <v>27</v>
      </c>
      <c r="E101" s="16" t="s">
        <v>28</v>
      </c>
      <c r="F101" s="8">
        <v>5000</v>
      </c>
      <c r="G101" s="8"/>
      <c r="H101" s="8">
        <f>SUM(F101:G101)</f>
        <v>5000</v>
      </c>
      <c r="I101" s="136"/>
      <c r="J101" s="136"/>
      <c r="K101" s="136">
        <f>-60.69964-1</f>
        <v>-61.699640000000002</v>
      </c>
      <c r="L101" s="8">
        <f>SUM(H101:K101)</f>
        <v>4938.3003600000002</v>
      </c>
      <c r="M101" s="8">
        <v>5000</v>
      </c>
      <c r="N101" s="8"/>
      <c r="O101" s="8">
        <f>SUM(M101:N101)</f>
        <v>5000</v>
      </c>
      <c r="P101" s="136"/>
      <c r="Q101" s="8">
        <f>SUM(O101:P101)</f>
        <v>5000</v>
      </c>
      <c r="R101" s="8">
        <v>5000</v>
      </c>
      <c r="S101" s="8"/>
      <c r="T101" s="8">
        <f>SUM(R101:S101)</f>
        <v>5000</v>
      </c>
      <c r="U101" s="136"/>
      <c r="V101" s="8">
        <f>SUM(T101:U101)</f>
        <v>5000</v>
      </c>
      <c r="W101" s="67"/>
    </row>
    <row r="102" spans="1:23" ht="15.75" outlineLevel="1" x14ac:dyDescent="0.2">
      <c r="A102" s="5" t="s">
        <v>35</v>
      </c>
      <c r="B102" s="5" t="s">
        <v>15</v>
      </c>
      <c r="C102" s="5"/>
      <c r="D102" s="5"/>
      <c r="E102" s="21" t="s">
        <v>16</v>
      </c>
      <c r="F102" s="4">
        <f t="shared" ref="F102:T102" si="177">F103+F108+F120+F146</f>
        <v>132784.12625000003</v>
      </c>
      <c r="G102" s="4">
        <f t="shared" si="177"/>
        <v>-10339.104259999998</v>
      </c>
      <c r="H102" s="4">
        <f>H103+H108+H120+H146</f>
        <v>122445.02199000001</v>
      </c>
      <c r="I102" s="135">
        <f t="shared" ref="I102:K102" si="178">I103+I108+I120+I146</f>
        <v>-41138.199990000001</v>
      </c>
      <c r="J102" s="135">
        <f t="shared" si="178"/>
        <v>0</v>
      </c>
      <c r="K102" s="135">
        <f t="shared" si="178"/>
        <v>-534.60095000000001</v>
      </c>
      <c r="L102" s="4">
        <f>L103+L108+L120+L146</f>
        <v>80772.221050000007</v>
      </c>
      <c r="M102" s="4">
        <f t="shared" si="177"/>
        <v>183803.25</v>
      </c>
      <c r="N102" s="4">
        <f t="shared" si="177"/>
        <v>32.5</v>
      </c>
      <c r="O102" s="4">
        <f t="shared" si="177"/>
        <v>183835.75</v>
      </c>
      <c r="P102" s="135">
        <f t="shared" si="177"/>
        <v>0</v>
      </c>
      <c r="Q102" s="4">
        <f>Q103+Q108+Q120+Q146</f>
        <v>183835.75</v>
      </c>
      <c r="R102" s="4">
        <f t="shared" si="177"/>
        <v>180591.9</v>
      </c>
      <c r="S102" s="4">
        <f t="shared" si="177"/>
        <v>32.5</v>
      </c>
      <c r="T102" s="4">
        <f t="shared" si="177"/>
        <v>180624.4</v>
      </c>
      <c r="U102" s="135">
        <f t="shared" ref="U102" si="179">U103+U108+U120+U146</f>
        <v>0</v>
      </c>
      <c r="V102" s="4">
        <f>V103+V108+V120+V146</f>
        <v>180624.4</v>
      </c>
      <c r="W102" s="67"/>
    </row>
    <row r="103" spans="1:23" ht="47.25" hidden="1" outlineLevel="2" x14ac:dyDescent="0.2">
      <c r="A103" s="5" t="s">
        <v>35</v>
      </c>
      <c r="B103" s="5" t="s">
        <v>15</v>
      </c>
      <c r="C103" s="5" t="s">
        <v>76</v>
      </c>
      <c r="D103" s="5"/>
      <c r="E103" s="21" t="s">
        <v>77</v>
      </c>
      <c r="F103" s="4">
        <f t="shared" ref="F103:V106" si="180">F104</f>
        <v>442.5</v>
      </c>
      <c r="G103" s="4">
        <f t="shared" si="180"/>
        <v>0</v>
      </c>
      <c r="H103" s="4">
        <f t="shared" si="180"/>
        <v>442.5</v>
      </c>
      <c r="I103" s="135">
        <f t="shared" si="180"/>
        <v>0</v>
      </c>
      <c r="J103" s="135">
        <f t="shared" si="180"/>
        <v>0</v>
      </c>
      <c r="K103" s="135">
        <f t="shared" si="180"/>
        <v>0</v>
      </c>
      <c r="L103" s="4">
        <f t="shared" si="180"/>
        <v>442.5</v>
      </c>
      <c r="M103" s="4">
        <f t="shared" si="180"/>
        <v>442.5</v>
      </c>
      <c r="N103" s="4">
        <f t="shared" si="180"/>
        <v>0</v>
      </c>
      <c r="O103" s="4">
        <f t="shared" si="180"/>
        <v>442.5</v>
      </c>
      <c r="P103" s="135">
        <f t="shared" si="180"/>
        <v>0</v>
      </c>
      <c r="Q103" s="4">
        <f t="shared" si="180"/>
        <v>442.5</v>
      </c>
      <c r="R103" s="4">
        <f t="shared" si="180"/>
        <v>442.5</v>
      </c>
      <c r="S103" s="4">
        <f t="shared" si="180"/>
        <v>0</v>
      </c>
      <c r="T103" s="4">
        <f t="shared" si="180"/>
        <v>442.5</v>
      </c>
      <c r="U103" s="135">
        <f t="shared" si="180"/>
        <v>0</v>
      </c>
      <c r="V103" s="4">
        <f t="shared" si="180"/>
        <v>442.5</v>
      </c>
      <c r="W103" s="67"/>
    </row>
    <row r="104" spans="1:23" ht="31.5" hidden="1" outlineLevel="3" x14ac:dyDescent="0.2">
      <c r="A104" s="5" t="s">
        <v>35</v>
      </c>
      <c r="B104" s="5" t="s">
        <v>15</v>
      </c>
      <c r="C104" s="5" t="s">
        <v>78</v>
      </c>
      <c r="D104" s="5"/>
      <c r="E104" s="21" t="s">
        <v>79</v>
      </c>
      <c r="F104" s="4">
        <f t="shared" si="180"/>
        <v>442.5</v>
      </c>
      <c r="G104" s="4">
        <f t="shared" si="180"/>
        <v>0</v>
      </c>
      <c r="H104" s="4">
        <f t="shared" si="180"/>
        <v>442.5</v>
      </c>
      <c r="I104" s="135">
        <f t="shared" si="180"/>
        <v>0</v>
      </c>
      <c r="J104" s="135">
        <f t="shared" si="180"/>
        <v>0</v>
      </c>
      <c r="K104" s="135">
        <f t="shared" si="180"/>
        <v>0</v>
      </c>
      <c r="L104" s="4">
        <f t="shared" si="180"/>
        <v>442.5</v>
      </c>
      <c r="M104" s="4">
        <f t="shared" si="180"/>
        <v>442.5</v>
      </c>
      <c r="N104" s="4">
        <f t="shared" si="180"/>
        <v>0</v>
      </c>
      <c r="O104" s="4">
        <f t="shared" si="180"/>
        <v>442.5</v>
      </c>
      <c r="P104" s="135">
        <f t="shared" si="180"/>
        <v>0</v>
      </c>
      <c r="Q104" s="4">
        <f t="shared" si="180"/>
        <v>442.5</v>
      </c>
      <c r="R104" s="4">
        <f t="shared" si="180"/>
        <v>442.5</v>
      </c>
      <c r="S104" s="4">
        <f t="shared" si="180"/>
        <v>0</v>
      </c>
      <c r="T104" s="4">
        <f t="shared" si="180"/>
        <v>442.5</v>
      </c>
      <c r="U104" s="135">
        <f t="shared" si="180"/>
        <v>0</v>
      </c>
      <c r="V104" s="4">
        <f t="shared" si="180"/>
        <v>442.5</v>
      </c>
      <c r="W104" s="67"/>
    </row>
    <row r="105" spans="1:23" ht="47.25" hidden="1" outlineLevel="4" x14ac:dyDescent="0.2">
      <c r="A105" s="5" t="s">
        <v>35</v>
      </c>
      <c r="B105" s="5" t="s">
        <v>15</v>
      </c>
      <c r="C105" s="5" t="s">
        <v>80</v>
      </c>
      <c r="D105" s="5"/>
      <c r="E105" s="21" t="s">
        <v>81</v>
      </c>
      <c r="F105" s="4">
        <f t="shared" si="180"/>
        <v>442.5</v>
      </c>
      <c r="G105" s="4">
        <f t="shared" si="180"/>
        <v>0</v>
      </c>
      <c r="H105" s="4">
        <f t="shared" si="180"/>
        <v>442.5</v>
      </c>
      <c r="I105" s="135">
        <f t="shared" si="180"/>
        <v>0</v>
      </c>
      <c r="J105" s="135">
        <f t="shared" si="180"/>
        <v>0</v>
      </c>
      <c r="K105" s="135">
        <f t="shared" si="180"/>
        <v>0</v>
      </c>
      <c r="L105" s="4">
        <f t="shared" si="180"/>
        <v>442.5</v>
      </c>
      <c r="M105" s="4">
        <f t="shared" si="180"/>
        <v>442.5</v>
      </c>
      <c r="N105" s="4">
        <f t="shared" si="180"/>
        <v>0</v>
      </c>
      <c r="O105" s="4">
        <f t="shared" si="180"/>
        <v>442.5</v>
      </c>
      <c r="P105" s="135">
        <f t="shared" si="180"/>
        <v>0</v>
      </c>
      <c r="Q105" s="4">
        <f t="shared" si="180"/>
        <v>442.5</v>
      </c>
      <c r="R105" s="4">
        <f t="shared" si="180"/>
        <v>442.5</v>
      </c>
      <c r="S105" s="4">
        <f t="shared" si="180"/>
        <v>0</v>
      </c>
      <c r="T105" s="4">
        <f t="shared" si="180"/>
        <v>442.5</v>
      </c>
      <c r="U105" s="135">
        <f t="shared" si="180"/>
        <v>0</v>
      </c>
      <c r="V105" s="4">
        <f t="shared" si="180"/>
        <v>442.5</v>
      </c>
      <c r="W105" s="67"/>
    </row>
    <row r="106" spans="1:23" ht="15.75" hidden="1" outlineLevel="5" x14ac:dyDescent="0.2">
      <c r="A106" s="5" t="s">
        <v>35</v>
      </c>
      <c r="B106" s="5" t="s">
        <v>15</v>
      </c>
      <c r="C106" s="5" t="s">
        <v>82</v>
      </c>
      <c r="D106" s="5"/>
      <c r="E106" s="21" t="s">
        <v>83</v>
      </c>
      <c r="F106" s="4">
        <f t="shared" si="180"/>
        <v>442.5</v>
      </c>
      <c r="G106" s="4">
        <f t="shared" si="180"/>
        <v>0</v>
      </c>
      <c r="H106" s="4">
        <f t="shared" si="180"/>
        <v>442.5</v>
      </c>
      <c r="I106" s="135">
        <f t="shared" si="180"/>
        <v>0</v>
      </c>
      <c r="J106" s="135">
        <f t="shared" si="180"/>
        <v>0</v>
      </c>
      <c r="K106" s="135">
        <f t="shared" si="180"/>
        <v>0</v>
      </c>
      <c r="L106" s="4">
        <f t="shared" si="180"/>
        <v>442.5</v>
      </c>
      <c r="M106" s="4">
        <f t="shared" si="180"/>
        <v>442.5</v>
      </c>
      <c r="N106" s="4">
        <f t="shared" si="180"/>
        <v>0</v>
      </c>
      <c r="O106" s="4">
        <f t="shared" si="180"/>
        <v>442.5</v>
      </c>
      <c r="P106" s="135">
        <f t="shared" si="180"/>
        <v>0</v>
      </c>
      <c r="Q106" s="4">
        <f t="shared" si="180"/>
        <v>442.5</v>
      </c>
      <c r="R106" s="4">
        <f t="shared" si="180"/>
        <v>442.5</v>
      </c>
      <c r="S106" s="4">
        <f t="shared" si="180"/>
        <v>0</v>
      </c>
      <c r="T106" s="4">
        <f t="shared" si="180"/>
        <v>442.5</v>
      </c>
      <c r="U106" s="135">
        <f t="shared" si="180"/>
        <v>0</v>
      </c>
      <c r="V106" s="4">
        <f t="shared" si="180"/>
        <v>442.5</v>
      </c>
      <c r="W106" s="67"/>
    </row>
    <row r="107" spans="1:23" ht="31.5" hidden="1" outlineLevel="7" x14ac:dyDescent="0.2">
      <c r="A107" s="11" t="s">
        <v>35</v>
      </c>
      <c r="B107" s="11" t="s">
        <v>15</v>
      </c>
      <c r="C107" s="11" t="s">
        <v>82</v>
      </c>
      <c r="D107" s="11" t="s">
        <v>11</v>
      </c>
      <c r="E107" s="16" t="s">
        <v>12</v>
      </c>
      <c r="F107" s="8">
        <v>442.5</v>
      </c>
      <c r="G107" s="8"/>
      <c r="H107" s="8">
        <f>SUM(F107:G107)</f>
        <v>442.5</v>
      </c>
      <c r="I107" s="136"/>
      <c r="J107" s="136"/>
      <c r="K107" s="136"/>
      <c r="L107" s="8">
        <f>SUM(H107:K107)</f>
        <v>442.5</v>
      </c>
      <c r="M107" s="8">
        <v>442.5</v>
      </c>
      <c r="N107" s="8"/>
      <c r="O107" s="8">
        <f>SUM(M107:N107)</f>
        <v>442.5</v>
      </c>
      <c r="P107" s="136"/>
      <c r="Q107" s="8">
        <f>SUM(O107:P107)</f>
        <v>442.5</v>
      </c>
      <c r="R107" s="8">
        <v>442.5</v>
      </c>
      <c r="S107" s="8"/>
      <c r="T107" s="8">
        <f>SUM(R107:S107)</f>
        <v>442.5</v>
      </c>
      <c r="U107" s="136"/>
      <c r="V107" s="8">
        <f>SUM(T107:U107)</f>
        <v>442.5</v>
      </c>
      <c r="W107" s="67"/>
    </row>
    <row r="108" spans="1:23" ht="31.5" outlineLevel="2" x14ac:dyDescent="0.2">
      <c r="A108" s="5" t="s">
        <v>35</v>
      </c>
      <c r="B108" s="5" t="s">
        <v>15</v>
      </c>
      <c r="C108" s="5" t="s">
        <v>84</v>
      </c>
      <c r="D108" s="5"/>
      <c r="E108" s="21" t="s">
        <v>85</v>
      </c>
      <c r="F108" s="4">
        <f t="shared" ref="F108:T108" si="181">F109+F116</f>
        <v>2699.8009999999999</v>
      </c>
      <c r="G108" s="4">
        <f t="shared" si="181"/>
        <v>1306</v>
      </c>
      <c r="H108" s="4">
        <f t="shared" si="181"/>
        <v>4005.8009999999999</v>
      </c>
      <c r="I108" s="135">
        <f t="shared" si="181"/>
        <v>0</v>
      </c>
      <c r="J108" s="135">
        <f t="shared" si="181"/>
        <v>0</v>
      </c>
      <c r="K108" s="135">
        <f t="shared" ref="K108:L108" si="182">K109+K116</f>
        <v>-120.08095</v>
      </c>
      <c r="L108" s="4">
        <f t="shared" si="182"/>
        <v>3885.7200499999999</v>
      </c>
      <c r="M108" s="4">
        <f t="shared" si="181"/>
        <v>2295.6999999999998</v>
      </c>
      <c r="N108" s="4">
        <f t="shared" si="181"/>
        <v>1306</v>
      </c>
      <c r="O108" s="4">
        <f t="shared" si="181"/>
        <v>3601.7</v>
      </c>
      <c r="P108" s="135">
        <f t="shared" si="181"/>
        <v>0</v>
      </c>
      <c r="Q108" s="4">
        <f t="shared" si="181"/>
        <v>3601.7</v>
      </c>
      <c r="R108" s="4">
        <f t="shared" si="181"/>
        <v>2295.6999999999998</v>
      </c>
      <c r="S108" s="4">
        <f t="shared" si="181"/>
        <v>1100</v>
      </c>
      <c r="T108" s="4">
        <f t="shared" si="181"/>
        <v>3395.7</v>
      </c>
      <c r="U108" s="135">
        <f t="shared" ref="U108:V108" si="183">U109+U116</f>
        <v>0</v>
      </c>
      <c r="V108" s="4">
        <f t="shared" si="183"/>
        <v>3395.7</v>
      </c>
      <c r="W108" s="67"/>
    </row>
    <row r="109" spans="1:23" ht="31.5" outlineLevel="3" x14ac:dyDescent="0.2">
      <c r="A109" s="5" t="s">
        <v>35</v>
      </c>
      <c r="B109" s="5" t="s">
        <v>15</v>
      </c>
      <c r="C109" s="5" t="s">
        <v>86</v>
      </c>
      <c r="D109" s="5"/>
      <c r="E109" s="21" t="s">
        <v>87</v>
      </c>
      <c r="F109" s="4">
        <f t="shared" ref="F109:V110" si="184">F110</f>
        <v>2425</v>
      </c>
      <c r="G109" s="4">
        <f t="shared" si="184"/>
        <v>1306</v>
      </c>
      <c r="H109" s="4">
        <f t="shared" si="184"/>
        <v>3731</v>
      </c>
      <c r="I109" s="135">
        <f t="shared" si="184"/>
        <v>0</v>
      </c>
      <c r="J109" s="135">
        <f t="shared" si="184"/>
        <v>0</v>
      </c>
      <c r="K109" s="135">
        <f t="shared" si="184"/>
        <v>-120.08095</v>
      </c>
      <c r="L109" s="4">
        <f t="shared" si="184"/>
        <v>3610.91905</v>
      </c>
      <c r="M109" s="4">
        <f t="shared" si="184"/>
        <v>2140</v>
      </c>
      <c r="N109" s="4">
        <f t="shared" si="184"/>
        <v>1306</v>
      </c>
      <c r="O109" s="4">
        <f t="shared" si="184"/>
        <v>3446</v>
      </c>
      <c r="P109" s="135">
        <f t="shared" si="184"/>
        <v>0</v>
      </c>
      <c r="Q109" s="4">
        <f t="shared" si="184"/>
        <v>3446</v>
      </c>
      <c r="R109" s="4">
        <f t="shared" si="184"/>
        <v>2140</v>
      </c>
      <c r="S109" s="4">
        <f t="shared" si="184"/>
        <v>1100</v>
      </c>
      <c r="T109" s="4">
        <f t="shared" si="184"/>
        <v>3240</v>
      </c>
      <c r="U109" s="135">
        <f t="shared" si="184"/>
        <v>0</v>
      </c>
      <c r="V109" s="4">
        <f t="shared" si="184"/>
        <v>3240</v>
      </c>
      <c r="W109" s="67"/>
    </row>
    <row r="110" spans="1:23" ht="31.5" outlineLevel="4" x14ac:dyDescent="0.2">
      <c r="A110" s="5" t="s">
        <v>35</v>
      </c>
      <c r="B110" s="5" t="s">
        <v>15</v>
      </c>
      <c r="C110" s="5" t="s">
        <v>88</v>
      </c>
      <c r="D110" s="5"/>
      <c r="E110" s="21" t="s">
        <v>89</v>
      </c>
      <c r="F110" s="4">
        <f t="shared" si="184"/>
        <v>2425</v>
      </c>
      <c r="G110" s="4">
        <f>G111+G114</f>
        <v>1306</v>
      </c>
      <c r="H110" s="4">
        <f t="shared" ref="H110:T110" si="185">H111+H114</f>
        <v>3731</v>
      </c>
      <c r="I110" s="4">
        <f t="shared" si="185"/>
        <v>0</v>
      </c>
      <c r="J110" s="4">
        <f t="shared" si="185"/>
        <v>0</v>
      </c>
      <c r="K110" s="4">
        <f>K111+K114</f>
        <v>-120.08095</v>
      </c>
      <c r="L110" s="4">
        <f t="shared" ref="L110" si="186">L111+L114</f>
        <v>3610.91905</v>
      </c>
      <c r="M110" s="4">
        <f t="shared" si="185"/>
        <v>2140</v>
      </c>
      <c r="N110" s="4">
        <f t="shared" si="185"/>
        <v>1306</v>
      </c>
      <c r="O110" s="4">
        <f t="shared" si="185"/>
        <v>3446</v>
      </c>
      <c r="P110" s="4">
        <f>P111+P114</f>
        <v>0</v>
      </c>
      <c r="Q110" s="4">
        <f t="shared" ref="Q110" si="187">Q111+Q114</f>
        <v>3446</v>
      </c>
      <c r="R110" s="4">
        <f t="shared" si="185"/>
        <v>2140</v>
      </c>
      <c r="S110" s="4">
        <f t="shared" si="185"/>
        <v>1100</v>
      </c>
      <c r="T110" s="4">
        <f t="shared" si="185"/>
        <v>3240</v>
      </c>
      <c r="U110" s="4">
        <f>U111+U114</f>
        <v>0</v>
      </c>
      <c r="V110" s="4">
        <f t="shared" ref="V110" si="188">V111+V114</f>
        <v>3240</v>
      </c>
      <c r="W110" s="67"/>
    </row>
    <row r="111" spans="1:23" ht="31.5" hidden="1" outlineLevel="5" x14ac:dyDescent="0.2">
      <c r="A111" s="5" t="s">
        <v>35</v>
      </c>
      <c r="B111" s="5" t="s">
        <v>15</v>
      </c>
      <c r="C111" s="5" t="s">
        <v>90</v>
      </c>
      <c r="D111" s="5"/>
      <c r="E111" s="21" t="s">
        <v>91</v>
      </c>
      <c r="F111" s="4">
        <f>F112+F113</f>
        <v>2425</v>
      </c>
      <c r="G111" s="4">
        <f t="shared" ref="G111:J111" si="189">G112+G113</f>
        <v>0</v>
      </c>
      <c r="H111" s="4">
        <f t="shared" si="189"/>
        <v>2425</v>
      </c>
      <c r="I111" s="4">
        <f t="shared" si="189"/>
        <v>0</v>
      </c>
      <c r="J111" s="4">
        <f t="shared" si="189"/>
        <v>0</v>
      </c>
      <c r="K111" s="4">
        <f t="shared" ref="K111:L111" si="190">K112+K113</f>
        <v>0</v>
      </c>
      <c r="L111" s="4">
        <f t="shared" si="190"/>
        <v>2425</v>
      </c>
      <c r="M111" s="4">
        <f t="shared" ref="M111:R111" si="191">M112+M113</f>
        <v>2140</v>
      </c>
      <c r="N111" s="4">
        <f t="shared" ref="N111" si="192">N112+N113</f>
        <v>0</v>
      </c>
      <c r="O111" s="4">
        <f t="shared" ref="O111:Q111" si="193">O112+O113</f>
        <v>2140</v>
      </c>
      <c r="P111" s="4">
        <f t="shared" si="193"/>
        <v>0</v>
      </c>
      <c r="Q111" s="4">
        <f t="shared" si="193"/>
        <v>2140</v>
      </c>
      <c r="R111" s="4">
        <f t="shared" si="191"/>
        <v>2140</v>
      </c>
      <c r="S111" s="4">
        <f t="shared" ref="S111" si="194">S112+S113</f>
        <v>0</v>
      </c>
      <c r="T111" s="4">
        <f t="shared" ref="T111:V111" si="195">T112+T113</f>
        <v>2140</v>
      </c>
      <c r="U111" s="4">
        <f t="shared" si="195"/>
        <v>0</v>
      </c>
      <c r="V111" s="4">
        <f t="shared" si="195"/>
        <v>2140</v>
      </c>
      <c r="W111" s="67"/>
    </row>
    <row r="112" spans="1:23" ht="31.5" hidden="1" outlineLevel="7" x14ac:dyDescent="0.2">
      <c r="A112" s="11" t="s">
        <v>35</v>
      </c>
      <c r="B112" s="11" t="s">
        <v>15</v>
      </c>
      <c r="C112" s="11" t="s">
        <v>90</v>
      </c>
      <c r="D112" s="11" t="s">
        <v>11</v>
      </c>
      <c r="E112" s="16" t="s">
        <v>12</v>
      </c>
      <c r="F112" s="8">
        <v>50</v>
      </c>
      <c r="G112" s="8"/>
      <c r="H112" s="8">
        <f>SUM(F112:G112)</f>
        <v>50</v>
      </c>
      <c r="I112" s="8"/>
      <c r="J112" s="8"/>
      <c r="K112" s="8"/>
      <c r="L112" s="8">
        <f>SUM(H112:K112)</f>
        <v>50</v>
      </c>
      <c r="M112" s="8">
        <v>40</v>
      </c>
      <c r="N112" s="8"/>
      <c r="O112" s="8">
        <f>SUM(M112:N112)</f>
        <v>40</v>
      </c>
      <c r="P112" s="8"/>
      <c r="Q112" s="8">
        <f>SUM(O112:P112)</f>
        <v>40</v>
      </c>
      <c r="R112" s="8">
        <v>40</v>
      </c>
      <c r="S112" s="8"/>
      <c r="T112" s="8">
        <f>SUM(R112:S112)</f>
        <v>40</v>
      </c>
      <c r="U112" s="8"/>
      <c r="V112" s="8">
        <f>SUM(T112:U112)</f>
        <v>40</v>
      </c>
      <c r="W112" s="67"/>
    </row>
    <row r="113" spans="1:23" ht="31.5" hidden="1" outlineLevel="7" x14ac:dyDescent="0.2">
      <c r="A113" s="11" t="s">
        <v>35</v>
      </c>
      <c r="B113" s="11" t="s">
        <v>15</v>
      </c>
      <c r="C113" s="11" t="s">
        <v>90</v>
      </c>
      <c r="D113" s="11" t="s">
        <v>92</v>
      </c>
      <c r="E113" s="16" t="s">
        <v>93</v>
      </c>
      <c r="F113" s="8">
        <v>2375</v>
      </c>
      <c r="G113" s="8"/>
      <c r="H113" s="8">
        <f>SUM(F113:G113)</f>
        <v>2375</v>
      </c>
      <c r="I113" s="8"/>
      <c r="J113" s="8"/>
      <c r="K113" s="8"/>
      <c r="L113" s="8">
        <f>SUM(H113:K113)</f>
        <v>2375</v>
      </c>
      <c r="M113" s="8">
        <v>2100</v>
      </c>
      <c r="N113" s="8"/>
      <c r="O113" s="8">
        <f>SUM(M113:N113)</f>
        <v>2100</v>
      </c>
      <c r="P113" s="8"/>
      <c r="Q113" s="8">
        <f>SUM(O113:P113)</f>
        <v>2100</v>
      </c>
      <c r="R113" s="8">
        <v>2100</v>
      </c>
      <c r="S113" s="8"/>
      <c r="T113" s="8">
        <f>SUM(R113:S113)</f>
        <v>2100</v>
      </c>
      <c r="U113" s="8"/>
      <c r="V113" s="8">
        <f>SUM(T113:U113)</f>
        <v>2100</v>
      </c>
      <c r="W113" s="67"/>
    </row>
    <row r="114" spans="1:23" s="91" customFormat="1" ht="31.5" outlineLevel="7" x14ac:dyDescent="0.2">
      <c r="A114" s="5" t="s">
        <v>35</v>
      </c>
      <c r="B114" s="5" t="s">
        <v>15</v>
      </c>
      <c r="C114" s="10" t="s">
        <v>675</v>
      </c>
      <c r="D114" s="5"/>
      <c r="E114" s="104" t="s">
        <v>714</v>
      </c>
      <c r="F114" s="4">
        <f t="shared" ref="F114:V114" si="196">F115</f>
        <v>0</v>
      </c>
      <c r="G114" s="4">
        <f t="shared" si="196"/>
        <v>1306</v>
      </c>
      <c r="H114" s="4">
        <f t="shared" si="196"/>
        <v>1306</v>
      </c>
      <c r="I114" s="4">
        <f t="shared" si="196"/>
        <v>0</v>
      </c>
      <c r="J114" s="4">
        <f t="shared" si="196"/>
        <v>0</v>
      </c>
      <c r="K114" s="4">
        <f t="shared" si="196"/>
        <v>-120.08095</v>
      </c>
      <c r="L114" s="4">
        <f t="shared" si="196"/>
        <v>1185.91905</v>
      </c>
      <c r="M114" s="4">
        <f t="shared" si="196"/>
        <v>0</v>
      </c>
      <c r="N114" s="4">
        <f t="shared" si="196"/>
        <v>1306</v>
      </c>
      <c r="O114" s="4">
        <f t="shared" si="196"/>
        <v>1306</v>
      </c>
      <c r="P114" s="4">
        <f t="shared" si="196"/>
        <v>0</v>
      </c>
      <c r="Q114" s="4">
        <f t="shared" si="196"/>
        <v>1306</v>
      </c>
      <c r="R114" s="4">
        <f t="shared" si="196"/>
        <v>0</v>
      </c>
      <c r="S114" s="4">
        <f t="shared" si="196"/>
        <v>1100</v>
      </c>
      <c r="T114" s="4">
        <f t="shared" si="196"/>
        <v>1100</v>
      </c>
      <c r="U114" s="4">
        <f t="shared" si="196"/>
        <v>0</v>
      </c>
      <c r="V114" s="4">
        <f t="shared" si="196"/>
        <v>1100</v>
      </c>
      <c r="W114" s="67"/>
    </row>
    <row r="115" spans="1:23" s="93" customFormat="1" ht="31.5" outlineLevel="7" x14ac:dyDescent="0.2">
      <c r="A115" s="11" t="s">
        <v>35</v>
      </c>
      <c r="B115" s="11" t="s">
        <v>15</v>
      </c>
      <c r="C115" s="9" t="s">
        <v>675</v>
      </c>
      <c r="D115" s="11" t="s">
        <v>92</v>
      </c>
      <c r="E115" s="16" t="s">
        <v>93</v>
      </c>
      <c r="F115" s="8"/>
      <c r="G115" s="8">
        <v>1306</v>
      </c>
      <c r="H115" s="8">
        <f>SUM(F115:G115)</f>
        <v>1306</v>
      </c>
      <c r="I115" s="8"/>
      <c r="J115" s="8"/>
      <c r="K115" s="8">
        <v>-120.08095</v>
      </c>
      <c r="L115" s="8">
        <f>SUM(H115:K115)</f>
        <v>1185.91905</v>
      </c>
      <c r="M115" s="8"/>
      <c r="N115" s="8">
        <v>1306</v>
      </c>
      <c r="O115" s="8">
        <f>SUM(M115:N115)</f>
        <v>1306</v>
      </c>
      <c r="P115" s="8"/>
      <c r="Q115" s="8">
        <f>SUM(O115:P115)</f>
        <v>1306</v>
      </c>
      <c r="R115" s="8"/>
      <c r="S115" s="8">
        <v>1100</v>
      </c>
      <c r="T115" s="8">
        <f>SUM(R115:S115)</f>
        <v>1100</v>
      </c>
      <c r="U115" s="8"/>
      <c r="V115" s="8">
        <f>SUM(T115:U115)</f>
        <v>1100</v>
      </c>
      <c r="W115" s="67"/>
    </row>
    <row r="116" spans="1:23" ht="31.5" hidden="1" outlineLevel="3" x14ac:dyDescent="0.2">
      <c r="A116" s="5" t="s">
        <v>35</v>
      </c>
      <c r="B116" s="5" t="s">
        <v>15</v>
      </c>
      <c r="C116" s="5" t="s">
        <v>94</v>
      </c>
      <c r="D116" s="5"/>
      <c r="E116" s="21" t="s">
        <v>95</v>
      </c>
      <c r="F116" s="4">
        <f t="shared" ref="F116:V118" si="197">F117</f>
        <v>274.80099999999999</v>
      </c>
      <c r="G116" s="4">
        <f t="shared" si="197"/>
        <v>0</v>
      </c>
      <c r="H116" s="4">
        <f t="shared" si="197"/>
        <v>274.80099999999999</v>
      </c>
      <c r="I116" s="4">
        <f t="shared" si="197"/>
        <v>0</v>
      </c>
      <c r="J116" s="4">
        <f t="shared" si="197"/>
        <v>0</v>
      </c>
      <c r="K116" s="4">
        <f t="shared" si="197"/>
        <v>0</v>
      </c>
      <c r="L116" s="4">
        <f t="shared" si="197"/>
        <v>274.80099999999999</v>
      </c>
      <c r="M116" s="4">
        <f t="shared" si="197"/>
        <v>155.69999999999999</v>
      </c>
      <c r="N116" s="4">
        <f t="shared" si="197"/>
        <v>0</v>
      </c>
      <c r="O116" s="4">
        <f t="shared" si="197"/>
        <v>155.69999999999999</v>
      </c>
      <c r="P116" s="4">
        <f t="shared" si="197"/>
        <v>0</v>
      </c>
      <c r="Q116" s="4">
        <f t="shared" si="197"/>
        <v>155.69999999999999</v>
      </c>
      <c r="R116" s="4">
        <f t="shared" si="197"/>
        <v>155.69999999999999</v>
      </c>
      <c r="S116" s="4">
        <f t="shared" si="197"/>
        <v>0</v>
      </c>
      <c r="T116" s="4">
        <f t="shared" si="197"/>
        <v>155.69999999999999</v>
      </c>
      <c r="U116" s="4">
        <f t="shared" si="197"/>
        <v>0</v>
      </c>
      <c r="V116" s="4">
        <f t="shared" si="197"/>
        <v>155.69999999999999</v>
      </c>
      <c r="W116" s="67"/>
    </row>
    <row r="117" spans="1:23" ht="47.25" hidden="1" outlineLevel="4" x14ac:dyDescent="0.2">
      <c r="A117" s="5" t="s">
        <v>35</v>
      </c>
      <c r="B117" s="5" t="s">
        <v>15</v>
      </c>
      <c r="C117" s="5" t="s">
        <v>96</v>
      </c>
      <c r="D117" s="5"/>
      <c r="E117" s="21" t="s">
        <v>97</v>
      </c>
      <c r="F117" s="4">
        <f t="shared" si="197"/>
        <v>274.80099999999999</v>
      </c>
      <c r="G117" s="4">
        <f t="shared" si="197"/>
        <v>0</v>
      </c>
      <c r="H117" s="4">
        <f t="shared" si="197"/>
        <v>274.80099999999999</v>
      </c>
      <c r="I117" s="4">
        <f t="shared" si="197"/>
        <v>0</v>
      </c>
      <c r="J117" s="4">
        <f t="shared" si="197"/>
        <v>0</v>
      </c>
      <c r="K117" s="4">
        <f t="shared" si="197"/>
        <v>0</v>
      </c>
      <c r="L117" s="4">
        <f t="shared" si="197"/>
        <v>274.80099999999999</v>
      </c>
      <c r="M117" s="4">
        <f t="shared" si="197"/>
        <v>155.69999999999999</v>
      </c>
      <c r="N117" s="4">
        <f t="shared" si="197"/>
        <v>0</v>
      </c>
      <c r="O117" s="4">
        <f t="shared" si="197"/>
        <v>155.69999999999999</v>
      </c>
      <c r="P117" s="4">
        <f t="shared" si="197"/>
        <v>0</v>
      </c>
      <c r="Q117" s="4">
        <f t="shared" si="197"/>
        <v>155.69999999999999</v>
      </c>
      <c r="R117" s="4">
        <f t="shared" si="197"/>
        <v>155.69999999999999</v>
      </c>
      <c r="S117" s="4">
        <f t="shared" si="197"/>
        <v>0</v>
      </c>
      <c r="T117" s="4">
        <f t="shared" si="197"/>
        <v>155.69999999999999</v>
      </c>
      <c r="U117" s="4">
        <f t="shared" si="197"/>
        <v>0</v>
      </c>
      <c r="V117" s="4">
        <f t="shared" si="197"/>
        <v>155.69999999999999</v>
      </c>
      <c r="W117" s="67"/>
    </row>
    <row r="118" spans="1:23" ht="31.5" hidden="1" outlineLevel="5" x14ac:dyDescent="0.2">
      <c r="A118" s="5" t="s">
        <v>35</v>
      </c>
      <c r="B118" s="5" t="s">
        <v>15</v>
      </c>
      <c r="C118" s="5" t="s">
        <v>640</v>
      </c>
      <c r="D118" s="5"/>
      <c r="E118" s="21" t="s">
        <v>641</v>
      </c>
      <c r="F118" s="4">
        <f t="shared" si="197"/>
        <v>274.80099999999999</v>
      </c>
      <c r="G118" s="4">
        <f t="shared" si="197"/>
        <v>0</v>
      </c>
      <c r="H118" s="4">
        <f t="shared" si="197"/>
        <v>274.80099999999999</v>
      </c>
      <c r="I118" s="4">
        <f t="shared" si="197"/>
        <v>0</v>
      </c>
      <c r="J118" s="4">
        <f t="shared" si="197"/>
        <v>0</v>
      </c>
      <c r="K118" s="4">
        <f t="shared" si="197"/>
        <v>0</v>
      </c>
      <c r="L118" s="4">
        <f t="shared" si="197"/>
        <v>274.80099999999999</v>
      </c>
      <c r="M118" s="4">
        <f t="shared" si="197"/>
        <v>155.69999999999999</v>
      </c>
      <c r="N118" s="4">
        <f t="shared" si="197"/>
        <v>0</v>
      </c>
      <c r="O118" s="4">
        <f t="shared" si="197"/>
        <v>155.69999999999999</v>
      </c>
      <c r="P118" s="4">
        <f t="shared" si="197"/>
        <v>0</v>
      </c>
      <c r="Q118" s="4">
        <f t="shared" si="197"/>
        <v>155.69999999999999</v>
      </c>
      <c r="R118" s="4">
        <f t="shared" si="197"/>
        <v>155.69999999999999</v>
      </c>
      <c r="S118" s="4">
        <f t="shared" si="197"/>
        <v>0</v>
      </c>
      <c r="T118" s="4">
        <f t="shared" si="197"/>
        <v>155.69999999999999</v>
      </c>
      <c r="U118" s="4">
        <f t="shared" si="197"/>
        <v>0</v>
      </c>
      <c r="V118" s="4">
        <f t="shared" si="197"/>
        <v>155.69999999999999</v>
      </c>
      <c r="W118" s="67"/>
    </row>
    <row r="119" spans="1:23" ht="31.5" hidden="1" outlineLevel="7" x14ac:dyDescent="0.2">
      <c r="A119" s="11" t="s">
        <v>35</v>
      </c>
      <c r="B119" s="11" t="s">
        <v>15</v>
      </c>
      <c r="C119" s="11" t="s">
        <v>640</v>
      </c>
      <c r="D119" s="11" t="s">
        <v>92</v>
      </c>
      <c r="E119" s="16" t="s">
        <v>93</v>
      </c>
      <c r="F119" s="46">
        <v>274.80099999999999</v>
      </c>
      <c r="G119" s="8"/>
      <c r="H119" s="8">
        <f>SUM(F119:G119)</f>
        <v>274.80099999999999</v>
      </c>
      <c r="I119" s="8"/>
      <c r="J119" s="8"/>
      <c r="K119" s="8"/>
      <c r="L119" s="8">
        <f>SUM(H119:K119)</f>
        <v>274.80099999999999</v>
      </c>
      <c r="M119" s="8">
        <v>155.69999999999999</v>
      </c>
      <c r="N119" s="8"/>
      <c r="O119" s="8">
        <f>SUM(M119:N119)</f>
        <v>155.69999999999999</v>
      </c>
      <c r="P119" s="8"/>
      <c r="Q119" s="8">
        <f>SUM(O119:P119)</f>
        <v>155.69999999999999</v>
      </c>
      <c r="R119" s="8">
        <v>155.69999999999999</v>
      </c>
      <c r="S119" s="8"/>
      <c r="T119" s="8">
        <f>SUM(R119:S119)</f>
        <v>155.69999999999999</v>
      </c>
      <c r="U119" s="8"/>
      <c r="V119" s="8">
        <f>SUM(T119:U119)</f>
        <v>155.69999999999999</v>
      </c>
      <c r="W119" s="67"/>
    </row>
    <row r="120" spans="1:23" ht="31.5" hidden="1" outlineLevel="2" x14ac:dyDescent="0.2">
      <c r="A120" s="5" t="s">
        <v>35</v>
      </c>
      <c r="B120" s="5" t="s">
        <v>15</v>
      </c>
      <c r="C120" s="5" t="s">
        <v>52</v>
      </c>
      <c r="D120" s="5"/>
      <c r="E120" s="21" t="s">
        <v>53</v>
      </c>
      <c r="F120" s="4">
        <f>F121+F126</f>
        <v>73484.900000000009</v>
      </c>
      <c r="G120" s="4">
        <f t="shared" ref="G120:J120" si="198">G121+G126</f>
        <v>8.1</v>
      </c>
      <c r="H120" s="4">
        <f t="shared" si="198"/>
        <v>73493</v>
      </c>
      <c r="I120" s="4">
        <f t="shared" si="198"/>
        <v>0</v>
      </c>
      <c r="J120" s="4">
        <f t="shared" si="198"/>
        <v>0</v>
      </c>
      <c r="K120" s="4">
        <f t="shared" ref="K120:L120" si="199">K121+K126</f>
        <v>0</v>
      </c>
      <c r="L120" s="4">
        <f t="shared" si="199"/>
        <v>73493</v>
      </c>
      <c r="M120" s="4">
        <f t="shared" ref="M120:R120" si="200">M121+M126</f>
        <v>67447.700000000012</v>
      </c>
      <c r="N120" s="4">
        <f t="shared" ref="N120" si="201">N121+N126</f>
        <v>32.5</v>
      </c>
      <c r="O120" s="4">
        <f t="shared" ref="O120:Q120" si="202">O121+O126</f>
        <v>67480.200000000012</v>
      </c>
      <c r="P120" s="4">
        <f t="shared" si="202"/>
        <v>0</v>
      </c>
      <c r="Q120" s="4">
        <f t="shared" si="202"/>
        <v>67480.200000000012</v>
      </c>
      <c r="R120" s="4">
        <f t="shared" si="200"/>
        <v>69961.3</v>
      </c>
      <c r="S120" s="4">
        <f t="shared" ref="S120" si="203">S121+S126</f>
        <v>32.5</v>
      </c>
      <c r="T120" s="4">
        <f t="shared" ref="T120:V120" si="204">T121+T126</f>
        <v>69993.8</v>
      </c>
      <c r="U120" s="4">
        <f t="shared" si="204"/>
        <v>0</v>
      </c>
      <c r="V120" s="4">
        <f t="shared" si="204"/>
        <v>69993.8</v>
      </c>
      <c r="W120" s="67"/>
    </row>
    <row r="121" spans="1:23" ht="31.5" hidden="1" outlineLevel="3" x14ac:dyDescent="0.2">
      <c r="A121" s="5" t="s">
        <v>35</v>
      </c>
      <c r="B121" s="5" t="s">
        <v>15</v>
      </c>
      <c r="C121" s="5" t="s">
        <v>98</v>
      </c>
      <c r="D121" s="5"/>
      <c r="E121" s="21" t="s">
        <v>99</v>
      </c>
      <c r="F121" s="4">
        <f t="shared" ref="F121:V122" si="205">F122</f>
        <v>420.1</v>
      </c>
      <c r="G121" s="4">
        <f t="shared" si="205"/>
        <v>0</v>
      </c>
      <c r="H121" s="4">
        <f t="shared" si="205"/>
        <v>420.1</v>
      </c>
      <c r="I121" s="4">
        <f t="shared" si="205"/>
        <v>0</v>
      </c>
      <c r="J121" s="4">
        <f t="shared" si="205"/>
        <v>0</v>
      </c>
      <c r="K121" s="4">
        <f t="shared" si="205"/>
        <v>0</v>
      </c>
      <c r="L121" s="4">
        <f t="shared" si="205"/>
        <v>420.1</v>
      </c>
      <c r="M121" s="4">
        <f t="shared" si="205"/>
        <v>420.1</v>
      </c>
      <c r="N121" s="4">
        <f t="shared" si="205"/>
        <v>0</v>
      </c>
      <c r="O121" s="4">
        <f t="shared" si="205"/>
        <v>420.1</v>
      </c>
      <c r="P121" s="4">
        <f t="shared" si="205"/>
        <v>0</v>
      </c>
      <c r="Q121" s="4">
        <f t="shared" si="205"/>
        <v>420.1</v>
      </c>
      <c r="R121" s="4">
        <f t="shared" si="205"/>
        <v>420.1</v>
      </c>
      <c r="S121" s="4">
        <f t="shared" si="205"/>
        <v>0</v>
      </c>
      <c r="T121" s="4">
        <f t="shared" si="205"/>
        <v>420.1</v>
      </c>
      <c r="U121" s="4">
        <f t="shared" si="205"/>
        <v>0</v>
      </c>
      <c r="V121" s="4">
        <f t="shared" si="205"/>
        <v>420.1</v>
      </c>
      <c r="W121" s="67"/>
    </row>
    <row r="122" spans="1:23" ht="49.5" hidden="1" customHeight="1" outlineLevel="4" x14ac:dyDescent="0.2">
      <c r="A122" s="5" t="s">
        <v>35</v>
      </c>
      <c r="B122" s="5" t="s">
        <v>15</v>
      </c>
      <c r="C122" s="5" t="s">
        <v>100</v>
      </c>
      <c r="D122" s="5"/>
      <c r="E122" s="21" t="s">
        <v>101</v>
      </c>
      <c r="F122" s="4">
        <f t="shared" si="205"/>
        <v>420.1</v>
      </c>
      <c r="G122" s="4">
        <f t="shared" si="205"/>
        <v>0</v>
      </c>
      <c r="H122" s="4">
        <f t="shared" si="205"/>
        <v>420.1</v>
      </c>
      <c r="I122" s="4">
        <f t="shared" si="205"/>
        <v>0</v>
      </c>
      <c r="J122" s="4">
        <f t="shared" si="205"/>
        <v>0</v>
      </c>
      <c r="K122" s="4">
        <f t="shared" si="205"/>
        <v>0</v>
      </c>
      <c r="L122" s="4">
        <f t="shared" si="205"/>
        <v>420.1</v>
      </c>
      <c r="M122" s="4">
        <f t="shared" si="205"/>
        <v>420.1</v>
      </c>
      <c r="N122" s="4">
        <f t="shared" si="205"/>
        <v>0</v>
      </c>
      <c r="O122" s="4">
        <f t="shared" si="205"/>
        <v>420.1</v>
      </c>
      <c r="P122" s="4">
        <f t="shared" si="205"/>
        <v>0</v>
      </c>
      <c r="Q122" s="4">
        <f t="shared" si="205"/>
        <v>420.1</v>
      </c>
      <c r="R122" s="4">
        <f t="shared" si="205"/>
        <v>420.1</v>
      </c>
      <c r="S122" s="4">
        <f t="shared" si="205"/>
        <v>0</v>
      </c>
      <c r="T122" s="4">
        <f t="shared" si="205"/>
        <v>420.1</v>
      </c>
      <c r="U122" s="4">
        <f t="shared" si="205"/>
        <v>0</v>
      </c>
      <c r="V122" s="4">
        <f t="shared" si="205"/>
        <v>420.1</v>
      </c>
      <c r="W122" s="67"/>
    </row>
    <row r="123" spans="1:23" ht="19.5" hidden="1" customHeight="1" outlineLevel="5" x14ac:dyDescent="0.2">
      <c r="A123" s="5" t="s">
        <v>35</v>
      </c>
      <c r="B123" s="5" t="s">
        <v>15</v>
      </c>
      <c r="C123" s="5" t="s">
        <v>102</v>
      </c>
      <c r="D123" s="5"/>
      <c r="E123" s="21" t="s">
        <v>103</v>
      </c>
      <c r="F123" s="4">
        <f>F124+F125</f>
        <v>420.1</v>
      </c>
      <c r="G123" s="4">
        <f t="shared" ref="G123:J123" si="206">G124+G125</f>
        <v>0</v>
      </c>
      <c r="H123" s="4">
        <f t="shared" si="206"/>
        <v>420.1</v>
      </c>
      <c r="I123" s="4">
        <f t="shared" si="206"/>
        <v>0</v>
      </c>
      <c r="J123" s="4">
        <f t="shared" si="206"/>
        <v>0</v>
      </c>
      <c r="K123" s="4">
        <f t="shared" ref="K123:L123" si="207">K124+K125</f>
        <v>0</v>
      </c>
      <c r="L123" s="4">
        <f t="shared" si="207"/>
        <v>420.1</v>
      </c>
      <c r="M123" s="4">
        <f t="shared" ref="M123:R123" si="208">M124+M125</f>
        <v>420.1</v>
      </c>
      <c r="N123" s="4">
        <f t="shared" ref="N123" si="209">N124+N125</f>
        <v>0</v>
      </c>
      <c r="O123" s="4">
        <f t="shared" ref="O123:Q123" si="210">O124+O125</f>
        <v>420.1</v>
      </c>
      <c r="P123" s="4">
        <f t="shared" si="210"/>
        <v>0</v>
      </c>
      <c r="Q123" s="4">
        <f t="shared" si="210"/>
        <v>420.1</v>
      </c>
      <c r="R123" s="4">
        <f t="shared" si="208"/>
        <v>420.1</v>
      </c>
      <c r="S123" s="4">
        <f t="shared" ref="S123" si="211">S124+S125</f>
        <v>0</v>
      </c>
      <c r="T123" s="4">
        <f t="shared" ref="T123:V123" si="212">T124+T125</f>
        <v>420.1</v>
      </c>
      <c r="U123" s="4">
        <f t="shared" si="212"/>
        <v>0</v>
      </c>
      <c r="V123" s="4">
        <f t="shared" si="212"/>
        <v>420.1</v>
      </c>
      <c r="W123" s="67"/>
    </row>
    <row r="124" spans="1:23" ht="63" hidden="1" outlineLevel="7" x14ac:dyDescent="0.2">
      <c r="A124" s="11" t="s">
        <v>35</v>
      </c>
      <c r="B124" s="11" t="s">
        <v>15</v>
      </c>
      <c r="C124" s="11" t="s">
        <v>102</v>
      </c>
      <c r="D124" s="11" t="s">
        <v>8</v>
      </c>
      <c r="E124" s="16" t="s">
        <v>9</v>
      </c>
      <c r="F124" s="8">
        <v>156.4</v>
      </c>
      <c r="G124" s="8"/>
      <c r="H124" s="8">
        <f t="shared" ref="H124:H125" si="213">SUM(F124:G124)</f>
        <v>156.4</v>
      </c>
      <c r="I124" s="8"/>
      <c r="J124" s="8"/>
      <c r="K124" s="8"/>
      <c r="L124" s="8">
        <f t="shared" ref="L124:L125" si="214">SUM(H124:K124)</f>
        <v>156.4</v>
      </c>
      <c r="M124" s="8">
        <v>156.4</v>
      </c>
      <c r="N124" s="8"/>
      <c r="O124" s="8">
        <f t="shared" ref="O124:O125" si="215">SUM(M124:N124)</f>
        <v>156.4</v>
      </c>
      <c r="P124" s="8"/>
      <c r="Q124" s="8">
        <f t="shared" ref="Q124:Q125" si="216">SUM(O124:P124)</f>
        <v>156.4</v>
      </c>
      <c r="R124" s="8">
        <v>156.4</v>
      </c>
      <c r="S124" s="8"/>
      <c r="T124" s="8">
        <f t="shared" ref="T124:T125" si="217">SUM(R124:S124)</f>
        <v>156.4</v>
      </c>
      <c r="U124" s="8"/>
      <c r="V124" s="8">
        <f t="shared" ref="V124:V125" si="218">SUM(T124:U124)</f>
        <v>156.4</v>
      </c>
      <c r="W124" s="67"/>
    </row>
    <row r="125" spans="1:23" ht="31.5" hidden="1" outlineLevel="7" x14ac:dyDescent="0.2">
      <c r="A125" s="11" t="s">
        <v>35</v>
      </c>
      <c r="B125" s="11" t="s">
        <v>15</v>
      </c>
      <c r="C125" s="11" t="s">
        <v>102</v>
      </c>
      <c r="D125" s="11" t="s">
        <v>11</v>
      </c>
      <c r="E125" s="16" t="s">
        <v>12</v>
      </c>
      <c r="F125" s="8">
        <v>263.7</v>
      </c>
      <c r="G125" s="8"/>
      <c r="H125" s="8">
        <f t="shared" si="213"/>
        <v>263.7</v>
      </c>
      <c r="I125" s="8"/>
      <c r="J125" s="8"/>
      <c r="K125" s="8"/>
      <c r="L125" s="8">
        <f t="shared" si="214"/>
        <v>263.7</v>
      </c>
      <c r="M125" s="8">
        <v>263.7</v>
      </c>
      <c r="N125" s="8"/>
      <c r="O125" s="8">
        <f t="shared" si="215"/>
        <v>263.7</v>
      </c>
      <c r="P125" s="8"/>
      <c r="Q125" s="8">
        <f t="shared" si="216"/>
        <v>263.7</v>
      </c>
      <c r="R125" s="8">
        <v>263.7</v>
      </c>
      <c r="S125" s="8"/>
      <c r="T125" s="8">
        <f t="shared" si="217"/>
        <v>263.7</v>
      </c>
      <c r="U125" s="8"/>
      <c r="V125" s="8">
        <f t="shared" si="218"/>
        <v>263.7</v>
      </c>
      <c r="W125" s="67"/>
    </row>
    <row r="126" spans="1:23" ht="47.25" hidden="1" outlineLevel="3" x14ac:dyDescent="0.2">
      <c r="A126" s="5" t="s">
        <v>35</v>
      </c>
      <c r="B126" s="5" t="s">
        <v>15</v>
      </c>
      <c r="C126" s="5" t="s">
        <v>54</v>
      </c>
      <c r="D126" s="5"/>
      <c r="E126" s="21" t="s">
        <v>55</v>
      </c>
      <c r="F126" s="4">
        <f>F127+F139</f>
        <v>73064.800000000003</v>
      </c>
      <c r="G126" s="4">
        <f t="shared" ref="G126:J126" si="219">G127+G139</f>
        <v>8.1</v>
      </c>
      <c r="H126" s="4">
        <f t="shared" si="219"/>
        <v>73072.899999999994</v>
      </c>
      <c r="I126" s="4">
        <f t="shared" si="219"/>
        <v>0</v>
      </c>
      <c r="J126" s="4">
        <f t="shared" si="219"/>
        <v>0</v>
      </c>
      <c r="K126" s="4">
        <f t="shared" ref="K126:L126" si="220">K127+K139</f>
        <v>0</v>
      </c>
      <c r="L126" s="4">
        <f t="shared" si="220"/>
        <v>73072.899999999994</v>
      </c>
      <c r="M126" s="4">
        <f t="shared" ref="M126:R126" si="221">M127+M139</f>
        <v>67027.600000000006</v>
      </c>
      <c r="N126" s="4">
        <f t="shared" ref="N126" si="222">N127+N139</f>
        <v>32.5</v>
      </c>
      <c r="O126" s="4">
        <f t="shared" ref="O126:Q126" si="223">O127+O139</f>
        <v>67060.100000000006</v>
      </c>
      <c r="P126" s="4">
        <f t="shared" si="223"/>
        <v>0</v>
      </c>
      <c r="Q126" s="4">
        <f t="shared" si="223"/>
        <v>67060.100000000006</v>
      </c>
      <c r="R126" s="4">
        <f t="shared" si="221"/>
        <v>69541.2</v>
      </c>
      <c r="S126" s="4">
        <f t="shared" ref="S126" si="224">S127+S139</f>
        <v>32.5</v>
      </c>
      <c r="T126" s="4">
        <f t="shared" ref="T126:V126" si="225">T127+T139</f>
        <v>69573.7</v>
      </c>
      <c r="U126" s="4">
        <f t="shared" si="225"/>
        <v>0</v>
      </c>
      <c r="V126" s="4">
        <f t="shared" si="225"/>
        <v>69573.7</v>
      </c>
      <c r="W126" s="67"/>
    </row>
    <row r="127" spans="1:23" ht="31.5" hidden="1" outlineLevel="4" x14ac:dyDescent="0.2">
      <c r="A127" s="5" t="s">
        <v>35</v>
      </c>
      <c r="B127" s="5" t="s">
        <v>15</v>
      </c>
      <c r="C127" s="5" t="s">
        <v>56</v>
      </c>
      <c r="D127" s="5"/>
      <c r="E127" s="21" t="s">
        <v>57</v>
      </c>
      <c r="F127" s="4">
        <f>F128+F130+F132+F134+F136</f>
        <v>18857.2</v>
      </c>
      <c r="G127" s="4">
        <f t="shared" ref="G127:J127" si="226">G128+G130+G132+G134+G136</f>
        <v>8.1</v>
      </c>
      <c r="H127" s="4">
        <f t="shared" si="226"/>
        <v>18865.3</v>
      </c>
      <c r="I127" s="4">
        <f t="shared" si="226"/>
        <v>0</v>
      </c>
      <c r="J127" s="4">
        <f t="shared" si="226"/>
        <v>0</v>
      </c>
      <c r="K127" s="4">
        <f t="shared" ref="K127:L127" si="227">K128+K130+K132+K134+K136</f>
        <v>0</v>
      </c>
      <c r="L127" s="4">
        <f t="shared" si="227"/>
        <v>18865.3</v>
      </c>
      <c r="M127" s="4">
        <f t="shared" ref="M127:R127" si="228">M128+M130+M132+M134+M136</f>
        <v>18210</v>
      </c>
      <c r="N127" s="4">
        <f t="shared" ref="N127" si="229">N128+N130+N132+N134+N136</f>
        <v>32.5</v>
      </c>
      <c r="O127" s="4">
        <f t="shared" ref="O127:Q127" si="230">O128+O130+O132+O134+O136</f>
        <v>18242.5</v>
      </c>
      <c r="P127" s="4">
        <f t="shared" si="230"/>
        <v>0</v>
      </c>
      <c r="Q127" s="4">
        <f t="shared" si="230"/>
        <v>18242.5</v>
      </c>
      <c r="R127" s="4">
        <f t="shared" si="228"/>
        <v>18210</v>
      </c>
      <c r="S127" s="4">
        <f t="shared" ref="S127" si="231">S128+S130+S132+S134+S136</f>
        <v>32.5</v>
      </c>
      <c r="T127" s="4">
        <f t="shared" ref="T127:V127" si="232">T128+T130+T132+T134+T136</f>
        <v>18242.5</v>
      </c>
      <c r="U127" s="4">
        <f t="shared" si="232"/>
        <v>0</v>
      </c>
      <c r="V127" s="4">
        <f t="shared" si="232"/>
        <v>18242.5</v>
      </c>
      <c r="W127" s="67"/>
    </row>
    <row r="128" spans="1:23" ht="47.25" hidden="1" outlineLevel="5" x14ac:dyDescent="0.2">
      <c r="A128" s="5" t="s">
        <v>35</v>
      </c>
      <c r="B128" s="5" t="s">
        <v>15</v>
      </c>
      <c r="C128" s="5" t="s">
        <v>104</v>
      </c>
      <c r="D128" s="5"/>
      <c r="E128" s="21" t="s">
        <v>20</v>
      </c>
      <c r="F128" s="4">
        <f t="shared" ref="F128:V128" si="233">F129</f>
        <v>4150</v>
      </c>
      <c r="G128" s="4">
        <f t="shared" si="233"/>
        <v>0</v>
      </c>
      <c r="H128" s="4">
        <f t="shared" si="233"/>
        <v>4150</v>
      </c>
      <c r="I128" s="4">
        <f t="shared" si="233"/>
        <v>0</v>
      </c>
      <c r="J128" s="4">
        <f t="shared" si="233"/>
        <v>0</v>
      </c>
      <c r="K128" s="4">
        <f t="shared" si="233"/>
        <v>0</v>
      </c>
      <c r="L128" s="4">
        <f t="shared" si="233"/>
        <v>4150</v>
      </c>
      <c r="M128" s="4">
        <f t="shared" si="233"/>
        <v>4150</v>
      </c>
      <c r="N128" s="4">
        <f t="shared" si="233"/>
        <v>0</v>
      </c>
      <c r="O128" s="4">
        <f t="shared" si="233"/>
        <v>4150</v>
      </c>
      <c r="P128" s="4">
        <f t="shared" si="233"/>
        <v>0</v>
      </c>
      <c r="Q128" s="4">
        <f t="shared" si="233"/>
        <v>4150</v>
      </c>
      <c r="R128" s="4">
        <f t="shared" si="233"/>
        <v>4150</v>
      </c>
      <c r="S128" s="4">
        <f t="shared" si="233"/>
        <v>0</v>
      </c>
      <c r="T128" s="4">
        <f t="shared" si="233"/>
        <v>4150</v>
      </c>
      <c r="U128" s="4">
        <f t="shared" si="233"/>
        <v>0</v>
      </c>
      <c r="V128" s="4">
        <f t="shared" si="233"/>
        <v>4150</v>
      </c>
      <c r="W128" s="67"/>
    </row>
    <row r="129" spans="1:23" ht="31.5" hidden="1" outlineLevel="7" x14ac:dyDescent="0.2">
      <c r="A129" s="11" t="s">
        <v>35</v>
      </c>
      <c r="B129" s="11" t="s">
        <v>15</v>
      </c>
      <c r="C129" s="11" t="s">
        <v>104</v>
      </c>
      <c r="D129" s="11" t="s">
        <v>11</v>
      </c>
      <c r="E129" s="16" t="s">
        <v>12</v>
      </c>
      <c r="F129" s="8">
        <v>4150</v>
      </c>
      <c r="G129" s="8"/>
      <c r="H129" s="8">
        <f>SUM(F129:G129)</f>
        <v>4150</v>
      </c>
      <c r="I129" s="8"/>
      <c r="J129" s="8"/>
      <c r="K129" s="8"/>
      <c r="L129" s="8">
        <f>SUM(H129:K129)</f>
        <v>4150</v>
      </c>
      <c r="M129" s="8">
        <v>4150</v>
      </c>
      <c r="N129" s="8"/>
      <c r="O129" s="8">
        <f>SUM(M129:N129)</f>
        <v>4150</v>
      </c>
      <c r="P129" s="8"/>
      <c r="Q129" s="8">
        <f>SUM(O129:P129)</f>
        <v>4150</v>
      </c>
      <c r="R129" s="8">
        <v>4150</v>
      </c>
      <c r="S129" s="8"/>
      <c r="T129" s="8">
        <f>SUM(R129:S129)</f>
        <v>4150</v>
      </c>
      <c r="U129" s="8"/>
      <c r="V129" s="8">
        <f>SUM(T129:U129)</f>
        <v>4150</v>
      </c>
      <c r="W129" s="67"/>
    </row>
    <row r="130" spans="1:23" ht="31.5" hidden="1" outlineLevel="5" x14ac:dyDescent="0.2">
      <c r="A130" s="5" t="s">
        <v>35</v>
      </c>
      <c r="B130" s="5" t="s">
        <v>15</v>
      </c>
      <c r="C130" s="5" t="s">
        <v>105</v>
      </c>
      <c r="D130" s="5"/>
      <c r="E130" s="21" t="s">
        <v>106</v>
      </c>
      <c r="F130" s="4">
        <f t="shared" ref="F130:V130" si="234">F131</f>
        <v>6472.9</v>
      </c>
      <c r="G130" s="4">
        <f t="shared" si="234"/>
        <v>0</v>
      </c>
      <c r="H130" s="4">
        <f t="shared" si="234"/>
        <v>6472.9</v>
      </c>
      <c r="I130" s="4">
        <f t="shared" si="234"/>
        <v>0</v>
      </c>
      <c r="J130" s="4">
        <f t="shared" si="234"/>
        <v>0</v>
      </c>
      <c r="K130" s="4">
        <f t="shared" si="234"/>
        <v>0</v>
      </c>
      <c r="L130" s="4">
        <f t="shared" si="234"/>
        <v>6472.9</v>
      </c>
      <c r="M130" s="4">
        <f t="shared" si="234"/>
        <v>5825.7</v>
      </c>
      <c r="N130" s="4">
        <f t="shared" si="234"/>
        <v>0</v>
      </c>
      <c r="O130" s="4">
        <f t="shared" si="234"/>
        <v>5825.7</v>
      </c>
      <c r="P130" s="4">
        <f t="shared" si="234"/>
        <v>0</v>
      </c>
      <c r="Q130" s="4">
        <f t="shared" si="234"/>
        <v>5825.7</v>
      </c>
      <c r="R130" s="4">
        <f t="shared" si="234"/>
        <v>5825.7</v>
      </c>
      <c r="S130" s="4">
        <f t="shared" si="234"/>
        <v>0</v>
      </c>
      <c r="T130" s="4">
        <f t="shared" si="234"/>
        <v>5825.7</v>
      </c>
      <c r="U130" s="4">
        <f t="shared" si="234"/>
        <v>0</v>
      </c>
      <c r="V130" s="4">
        <f t="shared" si="234"/>
        <v>5825.7</v>
      </c>
      <c r="W130" s="67"/>
    </row>
    <row r="131" spans="1:23" ht="31.5" hidden="1" outlineLevel="7" x14ac:dyDescent="0.2">
      <c r="A131" s="11" t="s">
        <v>35</v>
      </c>
      <c r="B131" s="11" t="s">
        <v>15</v>
      </c>
      <c r="C131" s="11" t="s">
        <v>105</v>
      </c>
      <c r="D131" s="11" t="s">
        <v>92</v>
      </c>
      <c r="E131" s="16" t="s">
        <v>93</v>
      </c>
      <c r="F131" s="8">
        <v>6472.9</v>
      </c>
      <c r="G131" s="8"/>
      <c r="H131" s="8">
        <f>SUM(F131:G131)</f>
        <v>6472.9</v>
      </c>
      <c r="I131" s="8"/>
      <c r="J131" s="8"/>
      <c r="K131" s="8"/>
      <c r="L131" s="8">
        <f>SUM(H131:K131)</f>
        <v>6472.9</v>
      </c>
      <c r="M131" s="8">
        <v>5825.7</v>
      </c>
      <c r="N131" s="8"/>
      <c r="O131" s="8">
        <f>SUM(M131:N131)</f>
        <v>5825.7</v>
      </c>
      <c r="P131" s="8"/>
      <c r="Q131" s="8">
        <f>SUM(O131:P131)</f>
        <v>5825.7</v>
      </c>
      <c r="R131" s="8">
        <v>5825.7</v>
      </c>
      <c r="S131" s="8"/>
      <c r="T131" s="8">
        <f>SUM(R131:S131)</f>
        <v>5825.7</v>
      </c>
      <c r="U131" s="8"/>
      <c r="V131" s="8">
        <f>SUM(T131:U131)</f>
        <v>5825.7</v>
      </c>
      <c r="W131" s="67"/>
    </row>
    <row r="132" spans="1:23" ht="17.25" hidden="1" customHeight="1" outlineLevel="5" x14ac:dyDescent="0.2">
      <c r="A132" s="5" t="s">
        <v>35</v>
      </c>
      <c r="B132" s="5" t="s">
        <v>15</v>
      </c>
      <c r="C132" s="5" t="s">
        <v>107</v>
      </c>
      <c r="D132" s="5"/>
      <c r="E132" s="21" t="s">
        <v>108</v>
      </c>
      <c r="F132" s="4">
        <f t="shared" ref="F132:V132" si="235">F133</f>
        <v>1434.7</v>
      </c>
      <c r="G132" s="4">
        <f t="shared" si="235"/>
        <v>0</v>
      </c>
      <c r="H132" s="4">
        <f t="shared" si="235"/>
        <v>1434.7</v>
      </c>
      <c r="I132" s="4">
        <f t="shared" si="235"/>
        <v>0</v>
      </c>
      <c r="J132" s="4">
        <f t="shared" si="235"/>
        <v>0</v>
      </c>
      <c r="K132" s="4">
        <f t="shared" si="235"/>
        <v>0</v>
      </c>
      <c r="L132" s="4">
        <f t="shared" si="235"/>
        <v>1434.7</v>
      </c>
      <c r="M132" s="4">
        <f t="shared" si="235"/>
        <v>1434.7</v>
      </c>
      <c r="N132" s="4">
        <f t="shared" si="235"/>
        <v>0</v>
      </c>
      <c r="O132" s="4">
        <f t="shared" si="235"/>
        <v>1434.7</v>
      </c>
      <c r="P132" s="4">
        <f t="shared" si="235"/>
        <v>0</v>
      </c>
      <c r="Q132" s="4">
        <f t="shared" si="235"/>
        <v>1434.7</v>
      </c>
      <c r="R132" s="4">
        <f t="shared" si="235"/>
        <v>1434.7</v>
      </c>
      <c r="S132" s="4">
        <f t="shared" si="235"/>
        <v>0</v>
      </c>
      <c r="T132" s="4">
        <f t="shared" si="235"/>
        <v>1434.7</v>
      </c>
      <c r="U132" s="4">
        <f t="shared" si="235"/>
        <v>0</v>
      </c>
      <c r="V132" s="4">
        <f t="shared" si="235"/>
        <v>1434.7</v>
      </c>
      <c r="W132" s="67"/>
    </row>
    <row r="133" spans="1:23" ht="20.25" hidden="1" customHeight="1" outlineLevel="7" x14ac:dyDescent="0.2">
      <c r="A133" s="11" t="s">
        <v>35</v>
      </c>
      <c r="B133" s="11" t="s">
        <v>15</v>
      </c>
      <c r="C133" s="11" t="s">
        <v>107</v>
      </c>
      <c r="D133" s="11" t="s">
        <v>33</v>
      </c>
      <c r="E133" s="16" t="s">
        <v>34</v>
      </c>
      <c r="F133" s="8">
        <v>1434.7</v>
      </c>
      <c r="G133" s="8"/>
      <c r="H133" s="8">
        <f>SUM(F133:G133)</f>
        <v>1434.7</v>
      </c>
      <c r="I133" s="8"/>
      <c r="J133" s="8"/>
      <c r="K133" s="8"/>
      <c r="L133" s="8">
        <f>SUM(H133:K133)</f>
        <v>1434.7</v>
      </c>
      <c r="M133" s="8">
        <v>1434.7</v>
      </c>
      <c r="N133" s="8"/>
      <c r="O133" s="8">
        <f>SUM(M133:N133)</f>
        <v>1434.7</v>
      </c>
      <c r="P133" s="8"/>
      <c r="Q133" s="8">
        <f>SUM(O133:P133)</f>
        <v>1434.7</v>
      </c>
      <c r="R133" s="8">
        <v>1434.7</v>
      </c>
      <c r="S133" s="8"/>
      <c r="T133" s="8">
        <f>SUM(R133:S133)</f>
        <v>1434.7</v>
      </c>
      <c r="U133" s="8"/>
      <c r="V133" s="8">
        <f>SUM(T133:U133)</f>
        <v>1434.7</v>
      </c>
      <c r="W133" s="67"/>
    </row>
    <row r="134" spans="1:23" s="92" customFormat="1" ht="47.25" hidden="1" outlineLevel="5" x14ac:dyDescent="0.2">
      <c r="A134" s="45" t="s">
        <v>35</v>
      </c>
      <c r="B134" s="45" t="s">
        <v>15</v>
      </c>
      <c r="C134" s="45" t="s">
        <v>109</v>
      </c>
      <c r="D134" s="45"/>
      <c r="E134" s="43" t="s">
        <v>110</v>
      </c>
      <c r="F134" s="18">
        <f t="shared" ref="F134:V134" si="236">F135</f>
        <v>919.3</v>
      </c>
      <c r="G134" s="18">
        <f t="shared" si="236"/>
        <v>8.1</v>
      </c>
      <c r="H134" s="18">
        <f t="shared" si="236"/>
        <v>927.4</v>
      </c>
      <c r="I134" s="18">
        <f t="shared" si="236"/>
        <v>0</v>
      </c>
      <c r="J134" s="18">
        <f t="shared" si="236"/>
        <v>0</v>
      </c>
      <c r="K134" s="18">
        <f t="shared" si="236"/>
        <v>0</v>
      </c>
      <c r="L134" s="18">
        <f t="shared" si="236"/>
        <v>927.4</v>
      </c>
      <c r="M134" s="18">
        <f t="shared" si="236"/>
        <v>919.3</v>
      </c>
      <c r="N134" s="18">
        <f t="shared" si="236"/>
        <v>32.5</v>
      </c>
      <c r="O134" s="18">
        <f t="shared" si="236"/>
        <v>951.8</v>
      </c>
      <c r="P134" s="18">
        <f t="shared" si="236"/>
        <v>0</v>
      </c>
      <c r="Q134" s="18">
        <f t="shared" si="236"/>
        <v>951.8</v>
      </c>
      <c r="R134" s="18">
        <f t="shared" si="236"/>
        <v>919.3</v>
      </c>
      <c r="S134" s="18">
        <f t="shared" si="236"/>
        <v>32.5</v>
      </c>
      <c r="T134" s="18">
        <f t="shared" si="236"/>
        <v>951.8</v>
      </c>
      <c r="U134" s="18">
        <f t="shared" si="236"/>
        <v>0</v>
      </c>
      <c r="V134" s="18">
        <f t="shared" si="236"/>
        <v>951.8</v>
      </c>
      <c r="W134" s="67"/>
    </row>
    <row r="135" spans="1:23" s="92" customFormat="1" ht="31.5" hidden="1" outlineLevel="7" x14ac:dyDescent="0.2">
      <c r="A135" s="44" t="s">
        <v>35</v>
      </c>
      <c r="B135" s="44" t="s">
        <v>15</v>
      </c>
      <c r="C135" s="44" t="s">
        <v>109</v>
      </c>
      <c r="D135" s="44" t="s">
        <v>92</v>
      </c>
      <c r="E135" s="48" t="s">
        <v>93</v>
      </c>
      <c r="F135" s="7">
        <v>919.3</v>
      </c>
      <c r="G135" s="7">
        <v>8.1</v>
      </c>
      <c r="H135" s="7">
        <f>SUM(F135:G135)</f>
        <v>927.4</v>
      </c>
      <c r="I135" s="7"/>
      <c r="J135" s="7"/>
      <c r="K135" s="7"/>
      <c r="L135" s="7">
        <f>SUM(H135:K135)</f>
        <v>927.4</v>
      </c>
      <c r="M135" s="7">
        <v>919.3</v>
      </c>
      <c r="N135" s="7">
        <v>32.5</v>
      </c>
      <c r="O135" s="7">
        <f>SUM(M135:N135)</f>
        <v>951.8</v>
      </c>
      <c r="P135" s="7"/>
      <c r="Q135" s="7">
        <f>SUM(O135:P135)</f>
        <v>951.8</v>
      </c>
      <c r="R135" s="7">
        <v>919.3</v>
      </c>
      <c r="S135" s="7">
        <v>32.5</v>
      </c>
      <c r="T135" s="7">
        <f>SUM(R135:S135)</f>
        <v>951.8</v>
      </c>
      <c r="U135" s="7"/>
      <c r="V135" s="7">
        <f>SUM(T135:U135)</f>
        <v>951.8</v>
      </c>
      <c r="W135" s="67"/>
    </row>
    <row r="136" spans="1:23" s="92" customFormat="1" ht="18.75" hidden="1" customHeight="1" outlineLevel="5" x14ac:dyDescent="0.2">
      <c r="A136" s="45" t="s">
        <v>35</v>
      </c>
      <c r="B136" s="45" t="s">
        <v>15</v>
      </c>
      <c r="C136" s="45" t="s">
        <v>111</v>
      </c>
      <c r="D136" s="45"/>
      <c r="E136" s="43" t="s">
        <v>112</v>
      </c>
      <c r="F136" s="18">
        <f>F137+F138</f>
        <v>5880.3</v>
      </c>
      <c r="G136" s="18">
        <f t="shared" ref="G136:J136" si="237">G137+G138</f>
        <v>0</v>
      </c>
      <c r="H136" s="18">
        <f t="shared" si="237"/>
        <v>5880.3</v>
      </c>
      <c r="I136" s="18">
        <f t="shared" si="237"/>
        <v>0</v>
      </c>
      <c r="J136" s="18">
        <f t="shared" si="237"/>
        <v>0</v>
      </c>
      <c r="K136" s="18">
        <f t="shared" ref="K136:L136" si="238">K137+K138</f>
        <v>0</v>
      </c>
      <c r="L136" s="18">
        <f t="shared" si="238"/>
        <v>5880.3</v>
      </c>
      <c r="M136" s="18">
        <f t="shared" ref="M136:R136" si="239">M137+M138</f>
        <v>5880.3</v>
      </c>
      <c r="N136" s="18">
        <f t="shared" ref="N136" si="240">N137+N138</f>
        <v>0</v>
      </c>
      <c r="O136" s="18">
        <f t="shared" ref="O136:Q136" si="241">O137+O138</f>
        <v>5880.3</v>
      </c>
      <c r="P136" s="18">
        <f t="shared" si="241"/>
        <v>0</v>
      </c>
      <c r="Q136" s="18">
        <f t="shared" si="241"/>
        <v>5880.3</v>
      </c>
      <c r="R136" s="18">
        <f t="shared" si="239"/>
        <v>5880.3</v>
      </c>
      <c r="S136" s="18">
        <f t="shared" ref="S136" si="242">S137+S138</f>
        <v>0</v>
      </c>
      <c r="T136" s="18">
        <f t="shared" ref="T136:V136" si="243">T137+T138</f>
        <v>5880.3</v>
      </c>
      <c r="U136" s="18">
        <f t="shared" si="243"/>
        <v>0</v>
      </c>
      <c r="V136" s="18">
        <f t="shared" si="243"/>
        <v>5880.3</v>
      </c>
      <c r="W136" s="67"/>
    </row>
    <row r="137" spans="1:23" s="92" customFormat="1" ht="63" hidden="1" outlineLevel="7" x14ac:dyDescent="0.2">
      <c r="A137" s="44" t="s">
        <v>35</v>
      </c>
      <c r="B137" s="44" t="s">
        <v>15</v>
      </c>
      <c r="C137" s="44" t="s">
        <v>111</v>
      </c>
      <c r="D137" s="44" t="s">
        <v>8</v>
      </c>
      <c r="E137" s="48" t="s">
        <v>9</v>
      </c>
      <c r="F137" s="7">
        <v>5194.6000000000004</v>
      </c>
      <c r="G137" s="7"/>
      <c r="H137" s="7">
        <f t="shared" ref="H137:H138" si="244">SUM(F137:G137)</f>
        <v>5194.6000000000004</v>
      </c>
      <c r="I137" s="7"/>
      <c r="J137" s="7"/>
      <c r="K137" s="7"/>
      <c r="L137" s="7">
        <f t="shared" ref="L137:L138" si="245">SUM(H137:K137)</f>
        <v>5194.6000000000004</v>
      </c>
      <c r="M137" s="7">
        <v>5194.6000000000004</v>
      </c>
      <c r="N137" s="7"/>
      <c r="O137" s="7">
        <f t="shared" ref="O137:O138" si="246">SUM(M137:N137)</f>
        <v>5194.6000000000004</v>
      </c>
      <c r="P137" s="7"/>
      <c r="Q137" s="7">
        <f t="shared" ref="Q137:Q138" si="247">SUM(O137:P137)</f>
        <v>5194.6000000000004</v>
      </c>
      <c r="R137" s="7">
        <v>5194.6000000000004</v>
      </c>
      <c r="S137" s="7"/>
      <c r="T137" s="7">
        <f t="shared" ref="T137:T138" si="248">SUM(R137:S137)</f>
        <v>5194.6000000000004</v>
      </c>
      <c r="U137" s="7"/>
      <c r="V137" s="7">
        <f t="shared" ref="V137:V138" si="249">SUM(T137:U137)</f>
        <v>5194.6000000000004</v>
      </c>
      <c r="W137" s="67"/>
    </row>
    <row r="138" spans="1:23" s="92" customFormat="1" ht="31.5" hidden="1" outlineLevel="7" x14ac:dyDescent="0.2">
      <c r="A138" s="44" t="s">
        <v>35</v>
      </c>
      <c r="B138" s="44" t="s">
        <v>15</v>
      </c>
      <c r="C138" s="44" t="s">
        <v>111</v>
      </c>
      <c r="D138" s="44" t="s">
        <v>11</v>
      </c>
      <c r="E138" s="48" t="s">
        <v>12</v>
      </c>
      <c r="F138" s="7">
        <v>685.7</v>
      </c>
      <c r="G138" s="7"/>
      <c r="H138" s="7">
        <f t="shared" si="244"/>
        <v>685.7</v>
      </c>
      <c r="I138" s="7"/>
      <c r="J138" s="7"/>
      <c r="K138" s="7"/>
      <c r="L138" s="7">
        <f t="shared" si="245"/>
        <v>685.7</v>
      </c>
      <c r="M138" s="7">
        <v>685.7</v>
      </c>
      <c r="N138" s="7"/>
      <c r="O138" s="7">
        <f t="shared" si="246"/>
        <v>685.7</v>
      </c>
      <c r="P138" s="7"/>
      <c r="Q138" s="7">
        <f t="shared" si="247"/>
        <v>685.7</v>
      </c>
      <c r="R138" s="7">
        <v>685.7</v>
      </c>
      <c r="S138" s="7"/>
      <c r="T138" s="7">
        <f t="shared" si="248"/>
        <v>685.7</v>
      </c>
      <c r="U138" s="7"/>
      <c r="V138" s="7">
        <f t="shared" si="249"/>
        <v>685.7</v>
      </c>
      <c r="W138" s="67"/>
    </row>
    <row r="139" spans="1:23" ht="47.25" hidden="1" outlineLevel="4" x14ac:dyDescent="0.2">
      <c r="A139" s="5" t="s">
        <v>35</v>
      </c>
      <c r="B139" s="5" t="s">
        <v>15</v>
      </c>
      <c r="C139" s="5" t="s">
        <v>113</v>
      </c>
      <c r="D139" s="5"/>
      <c r="E139" s="21" t="s">
        <v>114</v>
      </c>
      <c r="F139" s="4">
        <f>F140+F142+F144</f>
        <v>54207.6</v>
      </c>
      <c r="G139" s="4">
        <f t="shared" ref="G139:J139" si="250">G140+G142+G144</f>
        <v>0</v>
      </c>
      <c r="H139" s="4">
        <f t="shared" si="250"/>
        <v>54207.6</v>
      </c>
      <c r="I139" s="4">
        <f t="shared" si="250"/>
        <v>0</v>
      </c>
      <c r="J139" s="4">
        <f t="shared" si="250"/>
        <v>0</v>
      </c>
      <c r="K139" s="4">
        <f t="shared" ref="K139:L139" si="251">K140+K142+K144</f>
        <v>0</v>
      </c>
      <c r="L139" s="4">
        <f t="shared" si="251"/>
        <v>54207.6</v>
      </c>
      <c r="M139" s="4">
        <f t="shared" ref="M139:R139" si="252">M140+M142+M144</f>
        <v>48817.599999999999</v>
      </c>
      <c r="N139" s="4">
        <f t="shared" ref="N139" si="253">N140+N142+N144</f>
        <v>0</v>
      </c>
      <c r="O139" s="4">
        <f t="shared" ref="O139:Q139" si="254">O140+O142+O144</f>
        <v>48817.599999999999</v>
      </c>
      <c r="P139" s="4">
        <f t="shared" si="254"/>
        <v>0</v>
      </c>
      <c r="Q139" s="4">
        <f t="shared" si="254"/>
        <v>48817.599999999999</v>
      </c>
      <c r="R139" s="4">
        <f t="shared" si="252"/>
        <v>51331.199999999997</v>
      </c>
      <c r="S139" s="4">
        <f t="shared" ref="S139" si="255">S140+S142+S144</f>
        <v>0</v>
      </c>
      <c r="T139" s="4">
        <f t="shared" ref="T139:V139" si="256">T140+T142+T144</f>
        <v>51331.199999999997</v>
      </c>
      <c r="U139" s="4">
        <f t="shared" si="256"/>
        <v>0</v>
      </c>
      <c r="V139" s="4">
        <f t="shared" si="256"/>
        <v>51331.199999999997</v>
      </c>
      <c r="W139" s="67"/>
    </row>
    <row r="140" spans="1:23" ht="15.75" hidden="1" outlineLevel="5" x14ac:dyDescent="0.2">
      <c r="A140" s="5" t="s">
        <v>35</v>
      </c>
      <c r="B140" s="5" t="s">
        <v>15</v>
      </c>
      <c r="C140" s="5" t="s">
        <v>115</v>
      </c>
      <c r="D140" s="5"/>
      <c r="E140" s="21" t="s">
        <v>116</v>
      </c>
      <c r="F140" s="4">
        <f t="shared" ref="F140:V140" si="257">F141</f>
        <v>53727.6</v>
      </c>
      <c r="G140" s="4">
        <f t="shared" si="257"/>
        <v>0</v>
      </c>
      <c r="H140" s="4">
        <f t="shared" si="257"/>
        <v>53727.6</v>
      </c>
      <c r="I140" s="4">
        <f t="shared" si="257"/>
        <v>0</v>
      </c>
      <c r="J140" s="4">
        <f t="shared" si="257"/>
        <v>0</v>
      </c>
      <c r="K140" s="4">
        <f t="shared" si="257"/>
        <v>0</v>
      </c>
      <c r="L140" s="4">
        <f t="shared" si="257"/>
        <v>53727.6</v>
      </c>
      <c r="M140" s="4">
        <f t="shared" si="257"/>
        <v>48337.599999999999</v>
      </c>
      <c r="N140" s="4">
        <f t="shared" si="257"/>
        <v>0</v>
      </c>
      <c r="O140" s="4">
        <f t="shared" si="257"/>
        <v>48337.599999999999</v>
      </c>
      <c r="P140" s="4">
        <f t="shared" si="257"/>
        <v>0</v>
      </c>
      <c r="Q140" s="4">
        <f t="shared" si="257"/>
        <v>48337.599999999999</v>
      </c>
      <c r="R140" s="4">
        <f t="shared" si="257"/>
        <v>50851.199999999997</v>
      </c>
      <c r="S140" s="4">
        <f t="shared" si="257"/>
        <v>0</v>
      </c>
      <c r="T140" s="4">
        <f t="shared" si="257"/>
        <v>50851.199999999997</v>
      </c>
      <c r="U140" s="4">
        <f t="shared" si="257"/>
        <v>0</v>
      </c>
      <c r="V140" s="4">
        <f t="shared" si="257"/>
        <v>50851.199999999997</v>
      </c>
      <c r="W140" s="67"/>
    </row>
    <row r="141" spans="1:23" ht="31.5" hidden="1" outlineLevel="7" x14ac:dyDescent="0.2">
      <c r="A141" s="11" t="s">
        <v>35</v>
      </c>
      <c r="B141" s="11" t="s">
        <v>15</v>
      </c>
      <c r="C141" s="11" t="s">
        <v>115</v>
      </c>
      <c r="D141" s="11" t="s">
        <v>92</v>
      </c>
      <c r="E141" s="16" t="s">
        <v>93</v>
      </c>
      <c r="F141" s="8">
        <v>53727.6</v>
      </c>
      <c r="G141" s="8"/>
      <c r="H141" s="8">
        <f>SUM(F141:G141)</f>
        <v>53727.6</v>
      </c>
      <c r="I141" s="8"/>
      <c r="J141" s="8"/>
      <c r="K141" s="8"/>
      <c r="L141" s="8">
        <f>SUM(H141:K141)</f>
        <v>53727.6</v>
      </c>
      <c r="M141" s="8">
        <v>48337.599999999999</v>
      </c>
      <c r="N141" s="8"/>
      <c r="O141" s="8">
        <f>SUM(M141:N141)</f>
        <v>48337.599999999999</v>
      </c>
      <c r="P141" s="8"/>
      <c r="Q141" s="8">
        <f>SUM(O141:P141)</f>
        <v>48337.599999999999</v>
      </c>
      <c r="R141" s="8">
        <v>50851.199999999997</v>
      </c>
      <c r="S141" s="8"/>
      <c r="T141" s="8">
        <f>SUM(R141:S141)</f>
        <v>50851.199999999997</v>
      </c>
      <c r="U141" s="8"/>
      <c r="V141" s="8">
        <f>SUM(T141:U141)</f>
        <v>50851.199999999997</v>
      </c>
      <c r="W141" s="67"/>
    </row>
    <row r="142" spans="1:23" ht="31.5" hidden="1" outlineLevel="5" x14ac:dyDescent="0.2">
      <c r="A142" s="5" t="s">
        <v>35</v>
      </c>
      <c r="B142" s="5" t="s">
        <v>15</v>
      </c>
      <c r="C142" s="5" t="s">
        <v>117</v>
      </c>
      <c r="D142" s="5"/>
      <c r="E142" s="21" t="s">
        <v>14</v>
      </c>
      <c r="F142" s="4">
        <f t="shared" ref="F142:V142" si="258">F143</f>
        <v>300</v>
      </c>
      <c r="G142" s="4">
        <f t="shared" si="258"/>
        <v>0</v>
      </c>
      <c r="H142" s="4">
        <f t="shared" si="258"/>
        <v>300</v>
      </c>
      <c r="I142" s="4">
        <f t="shared" si="258"/>
        <v>0</v>
      </c>
      <c r="J142" s="4">
        <f t="shared" si="258"/>
        <v>0</v>
      </c>
      <c r="K142" s="4">
        <f t="shared" si="258"/>
        <v>0</v>
      </c>
      <c r="L142" s="4">
        <f t="shared" si="258"/>
        <v>300</v>
      </c>
      <c r="M142" s="4">
        <f t="shared" si="258"/>
        <v>300</v>
      </c>
      <c r="N142" s="4">
        <f t="shared" si="258"/>
        <v>0</v>
      </c>
      <c r="O142" s="4">
        <f t="shared" si="258"/>
        <v>300</v>
      </c>
      <c r="P142" s="4">
        <f t="shared" si="258"/>
        <v>0</v>
      </c>
      <c r="Q142" s="4">
        <f t="shared" si="258"/>
        <v>300</v>
      </c>
      <c r="R142" s="4">
        <f t="shared" si="258"/>
        <v>300</v>
      </c>
      <c r="S142" s="4">
        <f t="shared" si="258"/>
        <v>0</v>
      </c>
      <c r="T142" s="4">
        <f t="shared" si="258"/>
        <v>300</v>
      </c>
      <c r="U142" s="4">
        <f t="shared" si="258"/>
        <v>0</v>
      </c>
      <c r="V142" s="4">
        <f t="shared" si="258"/>
        <v>300</v>
      </c>
      <c r="W142" s="67"/>
    </row>
    <row r="143" spans="1:23" ht="15.75" hidden="1" outlineLevel="7" x14ac:dyDescent="0.2">
      <c r="A143" s="11" t="s">
        <v>35</v>
      </c>
      <c r="B143" s="11" t="s">
        <v>15</v>
      </c>
      <c r="C143" s="11" t="s">
        <v>117</v>
      </c>
      <c r="D143" s="11" t="s">
        <v>27</v>
      </c>
      <c r="E143" s="16" t="s">
        <v>28</v>
      </c>
      <c r="F143" s="8">
        <v>300</v>
      </c>
      <c r="G143" s="8"/>
      <c r="H143" s="8">
        <f>SUM(F143:G143)</f>
        <v>300</v>
      </c>
      <c r="I143" s="8"/>
      <c r="J143" s="8"/>
      <c r="K143" s="8"/>
      <c r="L143" s="8">
        <f>SUM(H143:K143)</f>
        <v>300</v>
      </c>
      <c r="M143" s="8">
        <v>300</v>
      </c>
      <c r="N143" s="8"/>
      <c r="O143" s="8">
        <f>SUM(M143:N143)</f>
        <v>300</v>
      </c>
      <c r="P143" s="8"/>
      <c r="Q143" s="8">
        <f>SUM(O143:P143)</f>
        <v>300</v>
      </c>
      <c r="R143" s="8">
        <v>300</v>
      </c>
      <c r="S143" s="8"/>
      <c r="T143" s="8">
        <f>SUM(R143:S143)</f>
        <v>300</v>
      </c>
      <c r="U143" s="8"/>
      <c r="V143" s="8">
        <f>SUM(T143:U143)</f>
        <v>300</v>
      </c>
      <c r="W143" s="67"/>
    </row>
    <row r="144" spans="1:23" ht="21.75" hidden="1" customHeight="1" outlineLevel="5" x14ac:dyDescent="0.2">
      <c r="A144" s="5" t="s">
        <v>35</v>
      </c>
      <c r="B144" s="5" t="s">
        <v>15</v>
      </c>
      <c r="C144" s="5" t="s">
        <v>118</v>
      </c>
      <c r="D144" s="5"/>
      <c r="E144" s="21" t="s">
        <v>119</v>
      </c>
      <c r="F144" s="4">
        <f t="shared" ref="F144:V144" si="259">F145</f>
        <v>180</v>
      </c>
      <c r="G144" s="4">
        <f t="shared" si="259"/>
        <v>0</v>
      </c>
      <c r="H144" s="4">
        <f t="shared" si="259"/>
        <v>180</v>
      </c>
      <c r="I144" s="4">
        <f t="shared" si="259"/>
        <v>0</v>
      </c>
      <c r="J144" s="4">
        <f t="shared" si="259"/>
        <v>0</v>
      </c>
      <c r="K144" s="4">
        <f t="shared" si="259"/>
        <v>0</v>
      </c>
      <c r="L144" s="4">
        <f t="shared" si="259"/>
        <v>180</v>
      </c>
      <c r="M144" s="4">
        <f t="shared" si="259"/>
        <v>180</v>
      </c>
      <c r="N144" s="4">
        <f t="shared" si="259"/>
        <v>0</v>
      </c>
      <c r="O144" s="4">
        <f t="shared" si="259"/>
        <v>180</v>
      </c>
      <c r="P144" s="4">
        <f t="shared" si="259"/>
        <v>0</v>
      </c>
      <c r="Q144" s="4">
        <f t="shared" si="259"/>
        <v>180</v>
      </c>
      <c r="R144" s="4">
        <f t="shared" si="259"/>
        <v>180</v>
      </c>
      <c r="S144" s="4">
        <f t="shared" si="259"/>
        <v>0</v>
      </c>
      <c r="T144" s="4">
        <f t="shared" si="259"/>
        <v>180</v>
      </c>
      <c r="U144" s="4">
        <f t="shared" si="259"/>
        <v>0</v>
      </c>
      <c r="V144" s="4">
        <f t="shared" si="259"/>
        <v>180</v>
      </c>
      <c r="W144" s="67"/>
    </row>
    <row r="145" spans="1:23" ht="31.5" hidden="1" outlineLevel="7" x14ac:dyDescent="0.2">
      <c r="A145" s="11" t="s">
        <v>35</v>
      </c>
      <c r="B145" s="11" t="s">
        <v>15</v>
      </c>
      <c r="C145" s="11" t="s">
        <v>118</v>
      </c>
      <c r="D145" s="11" t="s">
        <v>11</v>
      </c>
      <c r="E145" s="16" t="s">
        <v>12</v>
      </c>
      <c r="F145" s="8">
        <v>180</v>
      </c>
      <c r="G145" s="8"/>
      <c r="H145" s="8">
        <f>SUM(F145:G145)</f>
        <v>180</v>
      </c>
      <c r="I145" s="8"/>
      <c r="J145" s="8"/>
      <c r="K145" s="8"/>
      <c r="L145" s="8">
        <f>SUM(H145:K145)</f>
        <v>180</v>
      </c>
      <c r="M145" s="8">
        <v>180</v>
      </c>
      <c r="N145" s="8"/>
      <c r="O145" s="8">
        <f>SUM(M145:N145)</f>
        <v>180</v>
      </c>
      <c r="P145" s="8"/>
      <c r="Q145" s="8">
        <f>SUM(O145:P145)</f>
        <v>180</v>
      </c>
      <c r="R145" s="8">
        <v>180</v>
      </c>
      <c r="S145" s="8"/>
      <c r="T145" s="8">
        <f>SUM(R145:S145)</f>
        <v>180</v>
      </c>
      <c r="U145" s="8"/>
      <c r="V145" s="8">
        <f>SUM(T145:U145)</f>
        <v>180</v>
      </c>
      <c r="W145" s="67"/>
    </row>
    <row r="146" spans="1:23" ht="31.5" outlineLevel="2" x14ac:dyDescent="0.2">
      <c r="A146" s="5" t="s">
        <v>35</v>
      </c>
      <c r="B146" s="5" t="s">
        <v>15</v>
      </c>
      <c r="C146" s="5" t="s">
        <v>17</v>
      </c>
      <c r="D146" s="5"/>
      <c r="E146" s="21" t="s">
        <v>18</v>
      </c>
      <c r="F146" s="4">
        <f>F149+F153+F151</f>
        <v>56156.92525</v>
      </c>
      <c r="G146" s="4">
        <f t="shared" ref="G146:J146" si="260">G149+G153+G151</f>
        <v>-11653.204259999999</v>
      </c>
      <c r="H146" s="4">
        <f t="shared" si="260"/>
        <v>44503.720990000002</v>
      </c>
      <c r="I146" s="4">
        <f t="shared" si="260"/>
        <v>-41138.199990000001</v>
      </c>
      <c r="J146" s="4">
        <f t="shared" si="260"/>
        <v>0</v>
      </c>
      <c r="K146" s="4">
        <f>K149+K153+K151+K147</f>
        <v>-414.52</v>
      </c>
      <c r="L146" s="4">
        <f t="shared" ref="L146:V146" si="261">L149+L153+L151+L147</f>
        <v>2951.000999999997</v>
      </c>
      <c r="M146" s="4">
        <f t="shared" si="261"/>
        <v>113617.35</v>
      </c>
      <c r="N146" s="4">
        <f t="shared" si="261"/>
        <v>-1306</v>
      </c>
      <c r="O146" s="4">
        <f t="shared" si="261"/>
        <v>112311.35</v>
      </c>
      <c r="P146" s="4">
        <f t="shared" si="261"/>
        <v>0</v>
      </c>
      <c r="Q146" s="4">
        <f t="shared" si="261"/>
        <v>112311.35</v>
      </c>
      <c r="R146" s="4">
        <f t="shared" si="261"/>
        <v>107892.4</v>
      </c>
      <c r="S146" s="4">
        <f t="shared" si="261"/>
        <v>-1100</v>
      </c>
      <c r="T146" s="4">
        <f t="shared" si="261"/>
        <v>106792.4</v>
      </c>
      <c r="U146" s="4">
        <f t="shared" si="261"/>
        <v>0</v>
      </c>
      <c r="V146" s="4">
        <f t="shared" si="261"/>
        <v>106792.4</v>
      </c>
      <c r="W146" s="67"/>
    </row>
    <row r="147" spans="1:23" s="91" customFormat="1" ht="15.75" outlineLevel="2" x14ac:dyDescent="0.25">
      <c r="A147" s="5" t="s">
        <v>35</v>
      </c>
      <c r="B147" s="5" t="s">
        <v>15</v>
      </c>
      <c r="C147" s="115" t="s">
        <v>761</v>
      </c>
      <c r="D147" s="115"/>
      <c r="E147" s="117" t="s">
        <v>760</v>
      </c>
      <c r="F147" s="4"/>
      <c r="G147" s="4"/>
      <c r="H147" s="4"/>
      <c r="I147" s="4"/>
      <c r="J147" s="4"/>
      <c r="K147" s="4">
        <f>K148</f>
        <v>1</v>
      </c>
      <c r="L147" s="4">
        <f t="shared" ref="L147:V147" si="262">L148</f>
        <v>1</v>
      </c>
      <c r="M147" s="4">
        <f t="shared" si="262"/>
        <v>0</v>
      </c>
      <c r="N147" s="4">
        <f t="shared" si="262"/>
        <v>0</v>
      </c>
      <c r="O147" s="4">
        <f t="shared" si="262"/>
        <v>0</v>
      </c>
      <c r="P147" s="4">
        <f t="shared" si="262"/>
        <v>0</v>
      </c>
      <c r="Q147" s="4">
        <f t="shared" si="262"/>
        <v>0</v>
      </c>
      <c r="R147" s="4">
        <f t="shared" si="262"/>
        <v>0</v>
      </c>
      <c r="S147" s="4">
        <f t="shared" si="262"/>
        <v>0</v>
      </c>
      <c r="T147" s="4">
        <f t="shared" si="262"/>
        <v>0</v>
      </c>
      <c r="U147" s="4">
        <f t="shared" si="262"/>
        <v>0</v>
      </c>
      <c r="V147" s="4">
        <f t="shared" si="262"/>
        <v>0</v>
      </c>
      <c r="W147" s="128"/>
    </row>
    <row r="148" spans="1:23" ht="15.75" outlineLevel="2" x14ac:dyDescent="0.25">
      <c r="A148" s="11" t="s">
        <v>35</v>
      </c>
      <c r="B148" s="11" t="s">
        <v>15</v>
      </c>
      <c r="C148" s="118" t="s">
        <v>761</v>
      </c>
      <c r="D148" s="118" t="s">
        <v>27</v>
      </c>
      <c r="E148" s="122" t="s">
        <v>28</v>
      </c>
      <c r="F148" s="4"/>
      <c r="G148" s="4"/>
      <c r="H148" s="4"/>
      <c r="I148" s="135"/>
      <c r="J148" s="135"/>
      <c r="K148" s="136">
        <v>1</v>
      </c>
      <c r="L148" s="8">
        <f>SUM(H148:K148)</f>
        <v>1</v>
      </c>
      <c r="M148" s="4"/>
      <c r="N148" s="4"/>
      <c r="O148" s="4"/>
      <c r="P148" s="135"/>
      <c r="Q148" s="4"/>
      <c r="R148" s="4"/>
      <c r="S148" s="4"/>
      <c r="T148" s="4"/>
      <c r="U148" s="135"/>
      <c r="V148" s="4"/>
      <c r="W148" s="67"/>
    </row>
    <row r="149" spans="1:23" ht="47.25" outlineLevel="3" x14ac:dyDescent="0.2">
      <c r="A149" s="5" t="s">
        <v>35</v>
      </c>
      <c r="B149" s="5" t="s">
        <v>15</v>
      </c>
      <c r="C149" s="5" t="s">
        <v>120</v>
      </c>
      <c r="D149" s="5"/>
      <c r="E149" s="21" t="s">
        <v>555</v>
      </c>
      <c r="F149" s="4">
        <f t="shared" ref="F149:V151" si="263">F150</f>
        <v>13712.72525</v>
      </c>
      <c r="G149" s="4">
        <f t="shared" si="263"/>
        <v>-10347.204259999999</v>
      </c>
      <c r="H149" s="4">
        <f t="shared" si="263"/>
        <v>3365.5209900000009</v>
      </c>
      <c r="I149" s="135">
        <f t="shared" si="263"/>
        <v>0</v>
      </c>
      <c r="J149" s="135">
        <f t="shared" si="263"/>
        <v>0</v>
      </c>
      <c r="K149" s="135">
        <f t="shared" si="263"/>
        <v>-415.52</v>
      </c>
      <c r="L149" s="4">
        <f t="shared" si="263"/>
        <v>2950.0009900000009</v>
      </c>
      <c r="M149" s="4">
        <f t="shared" si="263"/>
        <v>28077.85</v>
      </c>
      <c r="N149" s="4">
        <f t="shared" si="263"/>
        <v>0</v>
      </c>
      <c r="O149" s="4">
        <f t="shared" si="263"/>
        <v>28077.85</v>
      </c>
      <c r="P149" s="135">
        <f t="shared" si="263"/>
        <v>0</v>
      </c>
      <c r="Q149" s="4">
        <f t="shared" si="263"/>
        <v>28077.85</v>
      </c>
      <c r="R149" s="4">
        <f t="shared" si="263"/>
        <v>26698.1</v>
      </c>
      <c r="S149" s="4">
        <f t="shared" si="263"/>
        <v>0</v>
      </c>
      <c r="T149" s="4">
        <f t="shared" si="263"/>
        <v>26698.1</v>
      </c>
      <c r="U149" s="135">
        <f t="shared" si="263"/>
        <v>0</v>
      </c>
      <c r="V149" s="4">
        <f t="shared" si="263"/>
        <v>26698.1</v>
      </c>
      <c r="W149" s="67"/>
    </row>
    <row r="150" spans="1:23" ht="21.75" customHeight="1" outlineLevel="7" x14ac:dyDescent="0.2">
      <c r="A150" s="11" t="s">
        <v>35</v>
      </c>
      <c r="B150" s="11" t="s">
        <v>15</v>
      </c>
      <c r="C150" s="11" t="s">
        <v>120</v>
      </c>
      <c r="D150" s="11" t="s">
        <v>27</v>
      </c>
      <c r="E150" s="16" t="s">
        <v>677</v>
      </c>
      <c r="F150" s="47">
        <v>13712.72525</v>
      </c>
      <c r="G150" s="47">
        <f>-413.02925-7559.17501-2375</f>
        <v>-10347.204259999999</v>
      </c>
      <c r="H150" s="47">
        <f>SUM(F150:G150)</f>
        <v>3365.5209900000009</v>
      </c>
      <c r="I150" s="139"/>
      <c r="J150" s="139"/>
      <c r="K150" s="139">
        <v>-415.52</v>
      </c>
      <c r="L150" s="47">
        <f>SUM(H150:K150)</f>
        <v>2950.0009900000009</v>
      </c>
      <c r="M150" s="47">
        <v>28077.85</v>
      </c>
      <c r="N150" s="8"/>
      <c r="O150" s="47">
        <f>SUM(M150:N150)</f>
        <v>28077.85</v>
      </c>
      <c r="P150" s="139"/>
      <c r="Q150" s="47">
        <f>SUM(O150:P150)</f>
        <v>28077.85</v>
      </c>
      <c r="R150" s="47">
        <v>26698.1</v>
      </c>
      <c r="S150" s="8"/>
      <c r="T150" s="47">
        <f>SUM(R150:S150)</f>
        <v>26698.1</v>
      </c>
      <c r="U150" s="139"/>
      <c r="V150" s="47">
        <f>SUM(T150:U150)</f>
        <v>26698.1</v>
      </c>
      <c r="W150" s="67"/>
    </row>
    <row r="151" spans="1:23" s="92" customFormat="1" ht="47.25" outlineLevel="3" x14ac:dyDescent="0.2">
      <c r="A151" s="5" t="s">
        <v>35</v>
      </c>
      <c r="B151" s="5" t="s">
        <v>15</v>
      </c>
      <c r="C151" s="5" t="s">
        <v>120</v>
      </c>
      <c r="D151" s="5"/>
      <c r="E151" s="21" t="s">
        <v>581</v>
      </c>
      <c r="F151" s="4">
        <f t="shared" si="263"/>
        <v>41138.199999999997</v>
      </c>
      <c r="G151" s="4">
        <f t="shared" si="263"/>
        <v>0</v>
      </c>
      <c r="H151" s="4">
        <f t="shared" si="263"/>
        <v>41138.199999999997</v>
      </c>
      <c r="I151" s="135">
        <f t="shared" si="263"/>
        <v>-41138.199990000001</v>
      </c>
      <c r="J151" s="135">
        <f t="shared" si="263"/>
        <v>0</v>
      </c>
      <c r="K151" s="135">
        <f t="shared" si="263"/>
        <v>0</v>
      </c>
      <c r="L151" s="4">
        <f t="shared" si="263"/>
        <v>9.9999961093999445E-6</v>
      </c>
      <c r="M151" s="4">
        <f t="shared" si="263"/>
        <v>84233.5</v>
      </c>
      <c r="N151" s="4">
        <f t="shared" si="263"/>
        <v>0</v>
      </c>
      <c r="O151" s="4">
        <f t="shared" si="263"/>
        <v>84233.5</v>
      </c>
      <c r="P151" s="135">
        <f t="shared" si="263"/>
        <v>0</v>
      </c>
      <c r="Q151" s="4">
        <f t="shared" si="263"/>
        <v>84233.5</v>
      </c>
      <c r="R151" s="4">
        <f t="shared" si="263"/>
        <v>80094.3</v>
      </c>
      <c r="S151" s="4">
        <f t="shared" si="263"/>
        <v>0</v>
      </c>
      <c r="T151" s="4">
        <f t="shared" si="263"/>
        <v>80094.3</v>
      </c>
      <c r="U151" s="135">
        <f t="shared" si="263"/>
        <v>0</v>
      </c>
      <c r="V151" s="4">
        <f t="shared" si="263"/>
        <v>80094.3</v>
      </c>
      <c r="W151" s="67"/>
    </row>
    <row r="152" spans="1:23" s="92" customFormat="1" ht="15.75" outlineLevel="7" x14ac:dyDescent="0.2">
      <c r="A152" s="11" t="s">
        <v>35</v>
      </c>
      <c r="B152" s="11" t="s">
        <v>15</v>
      </c>
      <c r="C152" s="11" t="s">
        <v>120</v>
      </c>
      <c r="D152" s="11" t="s">
        <v>27</v>
      </c>
      <c r="E152" s="16" t="s">
        <v>853</v>
      </c>
      <c r="F152" s="8">
        <v>41138.199999999997</v>
      </c>
      <c r="G152" s="8">
        <f>(-26358.82725+26358.82725)</f>
        <v>0</v>
      </c>
      <c r="H152" s="47">
        <f>SUM(F152:G152)</f>
        <v>41138.199999999997</v>
      </c>
      <c r="I152" s="136">
        <f>-34013.19999-7125</f>
        <v>-41138.199990000001</v>
      </c>
      <c r="J152" s="136">
        <f t="shared" ref="J152" si="264">(-26358.82725+26358.82725)</f>
        <v>0</v>
      </c>
      <c r="K152" s="136">
        <f>(-26358.82725+26358.82725)</f>
        <v>0</v>
      </c>
      <c r="L152" s="47">
        <f>SUM(H152:K152)</f>
        <v>9.9999961093999445E-6</v>
      </c>
      <c r="M152" s="8">
        <v>84233.5</v>
      </c>
      <c r="N152" s="8"/>
      <c r="O152" s="8">
        <f>SUM(M152:N152)</f>
        <v>84233.5</v>
      </c>
      <c r="P152" s="136">
        <f>(-26358.82725+26358.82725)</f>
        <v>0</v>
      </c>
      <c r="Q152" s="47">
        <f>SUM(O152:P152)</f>
        <v>84233.5</v>
      </c>
      <c r="R152" s="8">
        <v>80094.3</v>
      </c>
      <c r="S152" s="8"/>
      <c r="T152" s="8">
        <f>SUM(R152:S152)</f>
        <v>80094.3</v>
      </c>
      <c r="U152" s="136">
        <f>(-26358.82725+26358.82725)</f>
        <v>0</v>
      </c>
      <c r="V152" s="47">
        <f>SUM(T152:U152)</f>
        <v>80094.3</v>
      </c>
      <c r="W152" s="67"/>
    </row>
    <row r="153" spans="1:23" ht="31.5" hidden="1" outlineLevel="3" x14ac:dyDescent="0.2">
      <c r="A153" s="5" t="s">
        <v>35</v>
      </c>
      <c r="B153" s="5" t="s">
        <v>15</v>
      </c>
      <c r="C153" s="5" t="s">
        <v>121</v>
      </c>
      <c r="D153" s="5"/>
      <c r="E153" s="21" t="s">
        <v>561</v>
      </c>
      <c r="F153" s="4">
        <f t="shared" ref="F153:V153" si="265">F154</f>
        <v>1306</v>
      </c>
      <c r="G153" s="4">
        <f t="shared" si="265"/>
        <v>-1306</v>
      </c>
      <c r="H153" s="4">
        <f t="shared" si="265"/>
        <v>0</v>
      </c>
      <c r="I153" s="135">
        <f t="shared" si="265"/>
        <v>0</v>
      </c>
      <c r="J153" s="135">
        <f t="shared" si="265"/>
        <v>0</v>
      </c>
      <c r="K153" s="135">
        <f t="shared" si="265"/>
        <v>0</v>
      </c>
      <c r="L153" s="102">
        <f t="shared" si="265"/>
        <v>0</v>
      </c>
      <c r="M153" s="4">
        <f t="shared" si="265"/>
        <v>1306</v>
      </c>
      <c r="N153" s="4">
        <f t="shared" si="265"/>
        <v>-1306</v>
      </c>
      <c r="O153" s="4">
        <f t="shared" si="265"/>
        <v>0</v>
      </c>
      <c r="P153" s="135">
        <f t="shared" si="265"/>
        <v>0</v>
      </c>
      <c r="Q153" s="102">
        <f t="shared" si="265"/>
        <v>0</v>
      </c>
      <c r="R153" s="4">
        <f t="shared" si="265"/>
        <v>1100</v>
      </c>
      <c r="S153" s="4">
        <f t="shared" si="265"/>
        <v>-1100</v>
      </c>
      <c r="T153" s="4">
        <f t="shared" si="265"/>
        <v>0</v>
      </c>
      <c r="U153" s="135">
        <f t="shared" si="265"/>
        <v>0</v>
      </c>
      <c r="V153" s="102">
        <f t="shared" si="265"/>
        <v>0</v>
      </c>
      <c r="W153" s="67"/>
    </row>
    <row r="154" spans="1:23" ht="15.75" hidden="1" outlineLevel="7" x14ac:dyDescent="0.2">
      <c r="A154" s="11" t="s">
        <v>35</v>
      </c>
      <c r="B154" s="11" t="s">
        <v>15</v>
      </c>
      <c r="C154" s="11" t="s">
        <v>121</v>
      </c>
      <c r="D154" s="11" t="s">
        <v>27</v>
      </c>
      <c r="E154" s="16" t="s">
        <v>28</v>
      </c>
      <c r="F154" s="8">
        <v>1306</v>
      </c>
      <c r="G154" s="8">
        <v>-1306</v>
      </c>
      <c r="H154" s="8">
        <f>SUM(F154:G154)</f>
        <v>0</v>
      </c>
      <c r="I154" s="136"/>
      <c r="J154" s="136"/>
      <c r="K154" s="136"/>
      <c r="L154" s="103">
        <f>SUM(H154:K154)</f>
        <v>0</v>
      </c>
      <c r="M154" s="8">
        <v>1306</v>
      </c>
      <c r="N154" s="8">
        <v>-1306</v>
      </c>
      <c r="O154" s="8">
        <f>SUM(M154:N154)</f>
        <v>0</v>
      </c>
      <c r="P154" s="136"/>
      <c r="Q154" s="103">
        <f>SUM(O154:P154)</f>
        <v>0</v>
      </c>
      <c r="R154" s="8">
        <v>1100</v>
      </c>
      <c r="S154" s="8">
        <v>-1100</v>
      </c>
      <c r="T154" s="8">
        <f>SUM(R154:S154)</f>
        <v>0</v>
      </c>
      <c r="U154" s="136"/>
      <c r="V154" s="103">
        <f>SUM(T154:U154)</f>
        <v>0</v>
      </c>
      <c r="W154" s="67"/>
    </row>
    <row r="155" spans="1:23" ht="15.75" outlineLevel="7" x14ac:dyDescent="0.2">
      <c r="A155" s="5" t="s">
        <v>35</v>
      </c>
      <c r="B155" s="5" t="s">
        <v>562</v>
      </c>
      <c r="C155" s="11"/>
      <c r="D155" s="11"/>
      <c r="E155" s="12" t="s">
        <v>544</v>
      </c>
      <c r="F155" s="4">
        <f>F156+F168+F183</f>
        <v>39142.699999999997</v>
      </c>
      <c r="G155" s="4">
        <f t="shared" ref="G155:J155" si="266">G156+G168+G183</f>
        <v>0</v>
      </c>
      <c r="H155" s="4">
        <f t="shared" si="266"/>
        <v>39142.699999999997</v>
      </c>
      <c r="I155" s="135">
        <f t="shared" si="266"/>
        <v>0</v>
      </c>
      <c r="J155" s="135">
        <f t="shared" si="266"/>
        <v>5797.9610000000002</v>
      </c>
      <c r="K155" s="135">
        <f t="shared" ref="K155:L155" si="267">K156+K168+K183</f>
        <v>0</v>
      </c>
      <c r="L155" s="4">
        <f t="shared" si="267"/>
        <v>44940.661</v>
      </c>
      <c r="M155" s="4">
        <f>M156+M168+M183</f>
        <v>37594.300000000003</v>
      </c>
      <c r="N155" s="4">
        <f t="shared" ref="N155" si="268">N156+N168+N183</f>
        <v>0</v>
      </c>
      <c r="O155" s="4">
        <f t="shared" ref="O155:Q155" si="269">O156+O168+O183</f>
        <v>37594.300000000003</v>
      </c>
      <c r="P155" s="135">
        <f t="shared" si="269"/>
        <v>0</v>
      </c>
      <c r="Q155" s="4">
        <f t="shared" si="269"/>
        <v>37594.300000000003</v>
      </c>
      <c r="R155" s="4">
        <f>R156+R168+R183</f>
        <v>34505.199999999997</v>
      </c>
      <c r="S155" s="4">
        <f t="shared" ref="S155" si="270">S156+S168+S183</f>
        <v>0</v>
      </c>
      <c r="T155" s="4">
        <f t="shared" ref="T155:V155" si="271">T156+T168+T183</f>
        <v>34505.199999999997</v>
      </c>
      <c r="U155" s="135">
        <f t="shared" si="271"/>
        <v>0</v>
      </c>
      <c r="V155" s="4">
        <f t="shared" si="271"/>
        <v>34505.199999999997</v>
      </c>
      <c r="W155" s="67"/>
    </row>
    <row r="156" spans="1:23" ht="15.75" outlineLevel="1" x14ac:dyDescent="0.2">
      <c r="A156" s="5" t="s">
        <v>35</v>
      </c>
      <c r="B156" s="5" t="s">
        <v>122</v>
      </c>
      <c r="C156" s="5"/>
      <c r="D156" s="5"/>
      <c r="E156" s="21" t="s">
        <v>123</v>
      </c>
      <c r="F156" s="4">
        <f>F157</f>
        <v>15822.900000000001</v>
      </c>
      <c r="G156" s="4">
        <f t="shared" ref="G156:L156" si="272">G157</f>
        <v>0</v>
      </c>
      <c r="H156" s="4">
        <f t="shared" si="272"/>
        <v>15822.900000000001</v>
      </c>
      <c r="I156" s="135">
        <f t="shared" si="272"/>
        <v>0</v>
      </c>
      <c r="J156" s="135">
        <f t="shared" si="272"/>
        <v>363.33332999999999</v>
      </c>
      <c r="K156" s="135">
        <f t="shared" si="272"/>
        <v>0</v>
      </c>
      <c r="L156" s="4">
        <f t="shared" si="272"/>
        <v>16186.233330000001</v>
      </c>
      <c r="M156" s="4">
        <f t="shared" ref="M156:R156" si="273">M157</f>
        <v>15076.7</v>
      </c>
      <c r="N156" s="4">
        <f t="shared" ref="N156" si="274">N157</f>
        <v>0</v>
      </c>
      <c r="O156" s="4">
        <f t="shared" ref="O156:Q156" si="275">O157</f>
        <v>15076.7</v>
      </c>
      <c r="P156" s="135">
        <f t="shared" si="275"/>
        <v>0</v>
      </c>
      <c r="Q156" s="4">
        <f t="shared" si="275"/>
        <v>15076.7</v>
      </c>
      <c r="R156" s="4">
        <f t="shared" si="273"/>
        <v>13630.1</v>
      </c>
      <c r="S156" s="4">
        <f t="shared" ref="S156" si="276">S157</f>
        <v>0</v>
      </c>
      <c r="T156" s="4">
        <f t="shared" ref="T156:V156" si="277">T157</f>
        <v>13630.1</v>
      </c>
      <c r="U156" s="135">
        <f t="shared" si="277"/>
        <v>0</v>
      </c>
      <c r="V156" s="4">
        <f t="shared" si="277"/>
        <v>13630.1</v>
      </c>
      <c r="W156" s="67"/>
    </row>
    <row r="157" spans="1:23" ht="47.25" outlineLevel="2" x14ac:dyDescent="0.2">
      <c r="A157" s="5" t="s">
        <v>35</v>
      </c>
      <c r="B157" s="5" t="s">
        <v>122</v>
      </c>
      <c r="C157" s="5" t="s">
        <v>76</v>
      </c>
      <c r="D157" s="5"/>
      <c r="E157" s="21" t="s">
        <v>77</v>
      </c>
      <c r="F157" s="4">
        <f>F158+F162</f>
        <v>15822.900000000001</v>
      </c>
      <c r="G157" s="4">
        <f t="shared" ref="G157:J157" si="278">G158+G162</f>
        <v>0</v>
      </c>
      <c r="H157" s="4">
        <f t="shared" si="278"/>
        <v>15822.900000000001</v>
      </c>
      <c r="I157" s="135">
        <f t="shared" si="278"/>
        <v>0</v>
      </c>
      <c r="J157" s="135">
        <f t="shared" si="278"/>
        <v>363.33332999999999</v>
      </c>
      <c r="K157" s="135">
        <f t="shared" ref="K157:L157" si="279">K158+K162</f>
        <v>0</v>
      </c>
      <c r="L157" s="4">
        <f t="shared" si="279"/>
        <v>16186.233330000001</v>
      </c>
      <c r="M157" s="4">
        <f>M158+M162</f>
        <v>15076.7</v>
      </c>
      <c r="N157" s="4">
        <f t="shared" ref="N157" si="280">N158+N162</f>
        <v>0</v>
      </c>
      <c r="O157" s="4">
        <f t="shared" ref="O157:Q157" si="281">O158+O162</f>
        <v>15076.7</v>
      </c>
      <c r="P157" s="135">
        <f t="shared" si="281"/>
        <v>0</v>
      </c>
      <c r="Q157" s="4">
        <f t="shared" si="281"/>
        <v>15076.7</v>
      </c>
      <c r="R157" s="4">
        <f>R158+R162</f>
        <v>13630.1</v>
      </c>
      <c r="S157" s="4">
        <f t="shared" ref="S157" si="282">S158+S162</f>
        <v>0</v>
      </c>
      <c r="T157" s="4">
        <f t="shared" ref="T157:V157" si="283">T158+T162</f>
        <v>13630.1</v>
      </c>
      <c r="U157" s="135">
        <f t="shared" si="283"/>
        <v>0</v>
      </c>
      <c r="V157" s="4">
        <f t="shared" si="283"/>
        <v>13630.1</v>
      </c>
      <c r="W157" s="67"/>
    </row>
    <row r="158" spans="1:23" ht="31.5" hidden="1" outlineLevel="3" x14ac:dyDescent="0.2">
      <c r="A158" s="5" t="s">
        <v>35</v>
      </c>
      <c r="B158" s="5" t="s">
        <v>122</v>
      </c>
      <c r="C158" s="5" t="s">
        <v>124</v>
      </c>
      <c r="D158" s="5"/>
      <c r="E158" s="21" t="s">
        <v>125</v>
      </c>
      <c r="F158" s="4">
        <f t="shared" ref="F158:V160" si="284">F159</f>
        <v>1218.2</v>
      </c>
      <c r="G158" s="4">
        <f t="shared" si="284"/>
        <v>0</v>
      </c>
      <c r="H158" s="4">
        <f t="shared" si="284"/>
        <v>1218.2</v>
      </c>
      <c r="I158" s="135">
        <f t="shared" si="284"/>
        <v>0</v>
      </c>
      <c r="J158" s="135">
        <f t="shared" si="284"/>
        <v>0</v>
      </c>
      <c r="K158" s="135">
        <f t="shared" si="284"/>
        <v>0</v>
      </c>
      <c r="L158" s="4">
        <f t="shared" si="284"/>
        <v>1218.2</v>
      </c>
      <c r="M158" s="4">
        <f t="shared" ref="M158:M160" si="285">M159</f>
        <v>1218.2</v>
      </c>
      <c r="N158" s="4">
        <f t="shared" si="284"/>
        <v>0</v>
      </c>
      <c r="O158" s="4">
        <f t="shared" si="284"/>
        <v>1218.2</v>
      </c>
      <c r="P158" s="135">
        <f t="shared" si="284"/>
        <v>0</v>
      </c>
      <c r="Q158" s="4">
        <f t="shared" si="284"/>
        <v>1218.2</v>
      </c>
      <c r="R158" s="4">
        <f t="shared" ref="R158:R160" si="286">R159</f>
        <v>1096</v>
      </c>
      <c r="S158" s="4">
        <f t="shared" si="284"/>
        <v>0</v>
      </c>
      <c r="T158" s="4">
        <f t="shared" si="284"/>
        <v>1096</v>
      </c>
      <c r="U158" s="135">
        <f t="shared" si="284"/>
        <v>0</v>
      </c>
      <c r="V158" s="4">
        <f t="shared" si="284"/>
        <v>1096</v>
      </c>
      <c r="W158" s="67"/>
    </row>
    <row r="159" spans="1:23" ht="47.25" hidden="1" outlineLevel="4" x14ac:dyDescent="0.2">
      <c r="A159" s="5" t="s">
        <v>35</v>
      </c>
      <c r="B159" s="5" t="s">
        <v>122</v>
      </c>
      <c r="C159" s="5" t="s">
        <v>126</v>
      </c>
      <c r="D159" s="5"/>
      <c r="E159" s="21" t="s">
        <v>127</v>
      </c>
      <c r="F159" s="4">
        <f t="shared" si="284"/>
        <v>1218.2</v>
      </c>
      <c r="G159" s="4">
        <f t="shared" si="284"/>
        <v>0</v>
      </c>
      <c r="H159" s="4">
        <f t="shared" si="284"/>
        <v>1218.2</v>
      </c>
      <c r="I159" s="135">
        <f t="shared" si="284"/>
        <v>0</v>
      </c>
      <c r="J159" s="135">
        <f t="shared" si="284"/>
        <v>0</v>
      </c>
      <c r="K159" s="135">
        <f t="shared" si="284"/>
        <v>0</v>
      </c>
      <c r="L159" s="4">
        <f t="shared" si="284"/>
        <v>1218.2</v>
      </c>
      <c r="M159" s="4">
        <f t="shared" si="285"/>
        <v>1218.2</v>
      </c>
      <c r="N159" s="4">
        <f t="shared" si="284"/>
        <v>0</v>
      </c>
      <c r="O159" s="4">
        <f t="shared" si="284"/>
        <v>1218.2</v>
      </c>
      <c r="P159" s="135">
        <f t="shared" si="284"/>
        <v>0</v>
      </c>
      <c r="Q159" s="4">
        <f t="shared" si="284"/>
        <v>1218.2</v>
      </c>
      <c r="R159" s="4">
        <f t="shared" si="286"/>
        <v>1096</v>
      </c>
      <c r="S159" s="4">
        <f t="shared" si="284"/>
        <v>0</v>
      </c>
      <c r="T159" s="4">
        <f t="shared" si="284"/>
        <v>1096</v>
      </c>
      <c r="U159" s="135">
        <f t="shared" si="284"/>
        <v>0</v>
      </c>
      <c r="V159" s="4">
        <f t="shared" si="284"/>
        <v>1096</v>
      </c>
      <c r="W159" s="67"/>
    </row>
    <row r="160" spans="1:23" ht="31.5" hidden="1" outlineLevel="5" x14ac:dyDescent="0.2">
      <c r="A160" s="5" t="s">
        <v>35</v>
      </c>
      <c r="B160" s="5" t="s">
        <v>122</v>
      </c>
      <c r="C160" s="5" t="s">
        <v>128</v>
      </c>
      <c r="D160" s="5"/>
      <c r="E160" s="21" t="s">
        <v>129</v>
      </c>
      <c r="F160" s="4">
        <f>F161</f>
        <v>1218.2</v>
      </c>
      <c r="G160" s="4">
        <f t="shared" si="284"/>
        <v>0</v>
      </c>
      <c r="H160" s="4">
        <f t="shared" si="284"/>
        <v>1218.2</v>
      </c>
      <c r="I160" s="135">
        <f t="shared" si="284"/>
        <v>0</v>
      </c>
      <c r="J160" s="135">
        <f t="shared" si="284"/>
        <v>0</v>
      </c>
      <c r="K160" s="135">
        <f t="shared" si="284"/>
        <v>0</v>
      </c>
      <c r="L160" s="4">
        <f t="shared" si="284"/>
        <v>1218.2</v>
      </c>
      <c r="M160" s="4">
        <f t="shared" si="285"/>
        <v>1218.2</v>
      </c>
      <c r="N160" s="4">
        <f t="shared" si="284"/>
        <v>0</v>
      </c>
      <c r="O160" s="4">
        <f t="shared" si="284"/>
        <v>1218.2</v>
      </c>
      <c r="P160" s="135">
        <f t="shared" si="284"/>
        <v>0</v>
      </c>
      <c r="Q160" s="4">
        <f t="shared" si="284"/>
        <v>1218.2</v>
      </c>
      <c r="R160" s="4">
        <f t="shared" si="286"/>
        <v>1096</v>
      </c>
      <c r="S160" s="4">
        <f t="shared" si="284"/>
        <v>0</v>
      </c>
      <c r="T160" s="4">
        <f t="shared" si="284"/>
        <v>1096</v>
      </c>
      <c r="U160" s="135">
        <f t="shared" si="284"/>
        <v>0</v>
      </c>
      <c r="V160" s="4">
        <f t="shared" si="284"/>
        <v>1096</v>
      </c>
      <c r="W160" s="67"/>
    </row>
    <row r="161" spans="1:23" ht="31.5" hidden="1" outlineLevel="7" x14ac:dyDescent="0.2">
      <c r="A161" s="11" t="s">
        <v>35</v>
      </c>
      <c r="B161" s="11" t="s">
        <v>122</v>
      </c>
      <c r="C161" s="11" t="s">
        <v>128</v>
      </c>
      <c r="D161" s="11" t="s">
        <v>11</v>
      </c>
      <c r="E161" s="16" t="s">
        <v>12</v>
      </c>
      <c r="F161" s="8">
        <v>1218.2</v>
      </c>
      <c r="G161" s="8"/>
      <c r="H161" s="8">
        <f>SUM(F161:G161)</f>
        <v>1218.2</v>
      </c>
      <c r="I161" s="136"/>
      <c r="J161" s="136"/>
      <c r="K161" s="136"/>
      <c r="L161" s="8">
        <f>SUM(H161:K161)</f>
        <v>1218.2</v>
      </c>
      <c r="M161" s="8">
        <v>1218.2</v>
      </c>
      <c r="N161" s="8"/>
      <c r="O161" s="8">
        <f>SUM(M161:N161)</f>
        <v>1218.2</v>
      </c>
      <c r="P161" s="136"/>
      <c r="Q161" s="8">
        <f>SUM(O161:P161)</f>
        <v>1218.2</v>
      </c>
      <c r="R161" s="8">
        <v>1096</v>
      </c>
      <c r="S161" s="8"/>
      <c r="T161" s="8">
        <f>SUM(R161:S161)</f>
        <v>1096</v>
      </c>
      <c r="U161" s="136"/>
      <c r="V161" s="8">
        <f>SUM(T161:U161)</f>
        <v>1096</v>
      </c>
      <c r="W161" s="67"/>
    </row>
    <row r="162" spans="1:23" ht="47.25" outlineLevel="3" x14ac:dyDescent="0.2">
      <c r="A162" s="5" t="s">
        <v>35</v>
      </c>
      <c r="B162" s="5" t="s">
        <v>122</v>
      </c>
      <c r="C162" s="5" t="s">
        <v>130</v>
      </c>
      <c r="D162" s="5"/>
      <c r="E162" s="21" t="s">
        <v>131</v>
      </c>
      <c r="F162" s="4">
        <f t="shared" ref="F162:V163" si="287">F163</f>
        <v>14604.7</v>
      </c>
      <c r="G162" s="4">
        <f t="shared" si="287"/>
        <v>0</v>
      </c>
      <c r="H162" s="4">
        <f t="shared" si="287"/>
        <v>14604.7</v>
      </c>
      <c r="I162" s="135">
        <f t="shared" si="287"/>
        <v>0</v>
      </c>
      <c r="J162" s="135">
        <f t="shared" si="287"/>
        <v>363.33332999999999</v>
      </c>
      <c r="K162" s="135">
        <f t="shared" si="287"/>
        <v>0</v>
      </c>
      <c r="L162" s="4">
        <f t="shared" si="287"/>
        <v>14968.03333</v>
      </c>
      <c r="M162" s="4">
        <f t="shared" ref="M162:M163" si="288">M163</f>
        <v>13858.5</v>
      </c>
      <c r="N162" s="4">
        <f t="shared" si="287"/>
        <v>0</v>
      </c>
      <c r="O162" s="4">
        <f t="shared" si="287"/>
        <v>13858.5</v>
      </c>
      <c r="P162" s="135">
        <f t="shared" si="287"/>
        <v>0</v>
      </c>
      <c r="Q162" s="4">
        <f t="shared" si="287"/>
        <v>13858.5</v>
      </c>
      <c r="R162" s="4">
        <f t="shared" ref="R162:R163" si="289">R163</f>
        <v>12534.1</v>
      </c>
      <c r="S162" s="4">
        <f t="shared" si="287"/>
        <v>0</v>
      </c>
      <c r="T162" s="4">
        <f t="shared" si="287"/>
        <v>12534.1</v>
      </c>
      <c r="U162" s="135">
        <f t="shared" si="287"/>
        <v>0</v>
      </c>
      <c r="V162" s="4">
        <f t="shared" si="287"/>
        <v>12534.1</v>
      </c>
      <c r="W162" s="67"/>
    </row>
    <row r="163" spans="1:23" ht="31.5" outlineLevel="4" x14ac:dyDescent="0.2">
      <c r="A163" s="5" t="s">
        <v>35</v>
      </c>
      <c r="B163" s="5" t="s">
        <v>122</v>
      </c>
      <c r="C163" s="5" t="s">
        <v>132</v>
      </c>
      <c r="D163" s="5"/>
      <c r="E163" s="21" t="s">
        <v>57</v>
      </c>
      <c r="F163" s="4">
        <f t="shared" si="287"/>
        <v>14604.7</v>
      </c>
      <c r="G163" s="4">
        <f t="shared" si="287"/>
        <v>0</v>
      </c>
      <c r="H163" s="4">
        <f t="shared" si="287"/>
        <v>14604.7</v>
      </c>
      <c r="I163" s="135">
        <f t="shared" si="287"/>
        <v>0</v>
      </c>
      <c r="J163" s="135">
        <f t="shared" si="287"/>
        <v>363.33332999999999</v>
      </c>
      <c r="K163" s="135">
        <f t="shared" si="287"/>
        <v>0</v>
      </c>
      <c r="L163" s="4">
        <f t="shared" si="287"/>
        <v>14968.03333</v>
      </c>
      <c r="M163" s="4">
        <f t="shared" si="288"/>
        <v>13858.5</v>
      </c>
      <c r="N163" s="4">
        <f t="shared" si="287"/>
        <v>0</v>
      </c>
      <c r="O163" s="4">
        <f t="shared" si="287"/>
        <v>13858.5</v>
      </c>
      <c r="P163" s="135">
        <f t="shared" si="287"/>
        <v>0</v>
      </c>
      <c r="Q163" s="4">
        <f t="shared" si="287"/>
        <v>13858.5</v>
      </c>
      <c r="R163" s="4">
        <f t="shared" si="289"/>
        <v>12534.1</v>
      </c>
      <c r="S163" s="4">
        <f t="shared" si="287"/>
        <v>0</v>
      </c>
      <c r="T163" s="4">
        <f t="shared" si="287"/>
        <v>12534.1</v>
      </c>
      <c r="U163" s="135">
        <f t="shared" si="287"/>
        <v>0</v>
      </c>
      <c r="V163" s="4">
        <f t="shared" si="287"/>
        <v>12534.1</v>
      </c>
      <c r="W163" s="67"/>
    </row>
    <row r="164" spans="1:23" ht="15.75" outlineLevel="5" x14ac:dyDescent="0.2">
      <c r="A164" s="5" t="s">
        <v>35</v>
      </c>
      <c r="B164" s="5" t="s">
        <v>122</v>
      </c>
      <c r="C164" s="5" t="s">
        <v>133</v>
      </c>
      <c r="D164" s="5"/>
      <c r="E164" s="21" t="s">
        <v>134</v>
      </c>
      <c r="F164" s="4">
        <f>F165+F166+F167</f>
        <v>14604.7</v>
      </c>
      <c r="G164" s="4">
        <f t="shared" ref="G164:J164" si="290">G165+G166+G167</f>
        <v>0</v>
      </c>
      <c r="H164" s="4">
        <f t="shared" si="290"/>
        <v>14604.7</v>
      </c>
      <c r="I164" s="135">
        <f t="shared" si="290"/>
        <v>0</v>
      </c>
      <c r="J164" s="135">
        <f t="shared" si="290"/>
        <v>363.33332999999999</v>
      </c>
      <c r="K164" s="135">
        <f t="shared" ref="K164:L164" si="291">K165+K166+K167</f>
        <v>0</v>
      </c>
      <c r="L164" s="4">
        <f t="shared" si="291"/>
        <v>14968.03333</v>
      </c>
      <c r="M164" s="4">
        <f t="shared" ref="M164:R164" si="292">M165+M166+M167</f>
        <v>13858.5</v>
      </c>
      <c r="N164" s="4">
        <f t="shared" ref="N164" si="293">N165+N166+N167</f>
        <v>0</v>
      </c>
      <c r="O164" s="4">
        <f t="shared" ref="O164:Q164" si="294">O165+O166+O167</f>
        <v>13858.5</v>
      </c>
      <c r="P164" s="135">
        <f t="shared" si="294"/>
        <v>0</v>
      </c>
      <c r="Q164" s="4">
        <f t="shared" si="294"/>
        <v>13858.5</v>
      </c>
      <c r="R164" s="4">
        <f t="shared" si="292"/>
        <v>12534.1</v>
      </c>
      <c r="S164" s="4">
        <f t="shared" ref="S164" si="295">S165+S166+S167</f>
        <v>0</v>
      </c>
      <c r="T164" s="4">
        <f t="shared" ref="T164:V164" si="296">T165+T166+T167</f>
        <v>12534.1</v>
      </c>
      <c r="U164" s="135">
        <f t="shared" si="296"/>
        <v>0</v>
      </c>
      <c r="V164" s="4">
        <f t="shared" si="296"/>
        <v>12534.1</v>
      </c>
      <c r="W164" s="67"/>
    </row>
    <row r="165" spans="1:23" ht="63" hidden="1" outlineLevel="7" x14ac:dyDescent="0.2">
      <c r="A165" s="11" t="s">
        <v>35</v>
      </c>
      <c r="B165" s="11" t="s">
        <v>122</v>
      </c>
      <c r="C165" s="11" t="s">
        <v>133</v>
      </c>
      <c r="D165" s="11" t="s">
        <v>8</v>
      </c>
      <c r="E165" s="16" t="s">
        <v>9</v>
      </c>
      <c r="F165" s="8">
        <v>13424.4</v>
      </c>
      <c r="G165" s="8"/>
      <c r="H165" s="8">
        <f t="shared" ref="H165:H167" si="297">SUM(F165:G165)</f>
        <v>13424.4</v>
      </c>
      <c r="I165" s="136"/>
      <c r="J165" s="136"/>
      <c r="K165" s="136"/>
      <c r="L165" s="8">
        <f t="shared" ref="L165:L167" si="298">SUM(H165:K165)</f>
        <v>13424.4</v>
      </c>
      <c r="M165" s="8">
        <v>12794.4</v>
      </c>
      <c r="N165" s="8"/>
      <c r="O165" s="8">
        <f t="shared" ref="O165:O167" si="299">SUM(M165:N165)</f>
        <v>12794.4</v>
      </c>
      <c r="P165" s="136"/>
      <c r="Q165" s="8">
        <f t="shared" ref="Q165:Q167" si="300">SUM(O165:P165)</f>
        <v>12794.4</v>
      </c>
      <c r="R165" s="8">
        <v>11470</v>
      </c>
      <c r="S165" s="8"/>
      <c r="T165" s="8">
        <f t="shared" ref="T165:T167" si="301">SUM(R165:S165)</f>
        <v>11470</v>
      </c>
      <c r="U165" s="136"/>
      <c r="V165" s="8">
        <f t="shared" ref="V165:V167" si="302">SUM(T165:U165)</f>
        <v>11470</v>
      </c>
      <c r="W165" s="67"/>
    </row>
    <row r="166" spans="1:23" ht="31.5" outlineLevel="7" x14ac:dyDescent="0.2">
      <c r="A166" s="11" t="s">
        <v>35</v>
      </c>
      <c r="B166" s="11" t="s">
        <v>122</v>
      </c>
      <c r="C166" s="11" t="s">
        <v>133</v>
      </c>
      <c r="D166" s="11" t="s">
        <v>11</v>
      </c>
      <c r="E166" s="16" t="s">
        <v>12</v>
      </c>
      <c r="F166" s="8">
        <v>1171.2</v>
      </c>
      <c r="G166" s="8"/>
      <c r="H166" s="8">
        <f t="shared" si="297"/>
        <v>1171.2</v>
      </c>
      <c r="I166" s="136"/>
      <c r="J166" s="136">
        <v>363.33332999999999</v>
      </c>
      <c r="K166" s="136"/>
      <c r="L166" s="8">
        <f t="shared" si="298"/>
        <v>1534.53333</v>
      </c>
      <c r="M166" s="8">
        <v>1055</v>
      </c>
      <c r="N166" s="8"/>
      <c r="O166" s="8">
        <f t="shared" si="299"/>
        <v>1055</v>
      </c>
      <c r="P166" s="136"/>
      <c r="Q166" s="8">
        <f t="shared" si="300"/>
        <v>1055</v>
      </c>
      <c r="R166" s="8">
        <v>1055</v>
      </c>
      <c r="S166" s="8"/>
      <c r="T166" s="8">
        <f t="shared" si="301"/>
        <v>1055</v>
      </c>
      <c r="U166" s="136"/>
      <c r="V166" s="8">
        <f t="shared" si="302"/>
        <v>1055</v>
      </c>
      <c r="W166" s="67"/>
    </row>
    <row r="167" spans="1:23" ht="15.75" hidden="1" outlineLevel="7" x14ac:dyDescent="0.2">
      <c r="A167" s="11" t="s">
        <v>35</v>
      </c>
      <c r="B167" s="11" t="s">
        <v>122</v>
      </c>
      <c r="C167" s="11" t="s">
        <v>133</v>
      </c>
      <c r="D167" s="11" t="s">
        <v>27</v>
      </c>
      <c r="E167" s="16" t="s">
        <v>28</v>
      </c>
      <c r="F167" s="8">
        <v>9.1</v>
      </c>
      <c r="G167" s="8"/>
      <c r="H167" s="8">
        <f t="shared" si="297"/>
        <v>9.1</v>
      </c>
      <c r="I167" s="136"/>
      <c r="J167" s="136"/>
      <c r="K167" s="136"/>
      <c r="L167" s="8">
        <f t="shared" si="298"/>
        <v>9.1</v>
      </c>
      <c r="M167" s="8">
        <v>9.1</v>
      </c>
      <c r="N167" s="8"/>
      <c r="O167" s="8">
        <f t="shared" si="299"/>
        <v>9.1</v>
      </c>
      <c r="P167" s="136"/>
      <c r="Q167" s="8">
        <f t="shared" si="300"/>
        <v>9.1</v>
      </c>
      <c r="R167" s="8">
        <v>9.1</v>
      </c>
      <c r="S167" s="8"/>
      <c r="T167" s="8">
        <f t="shared" si="301"/>
        <v>9.1</v>
      </c>
      <c r="U167" s="136"/>
      <c r="V167" s="8">
        <f t="shared" si="302"/>
        <v>9.1</v>
      </c>
      <c r="W167" s="67"/>
    </row>
    <row r="168" spans="1:23" ht="31.5" hidden="1" outlineLevel="1" x14ac:dyDescent="0.2">
      <c r="A168" s="5" t="s">
        <v>35</v>
      </c>
      <c r="B168" s="5" t="s">
        <v>135</v>
      </c>
      <c r="C168" s="5"/>
      <c r="D168" s="5"/>
      <c r="E168" s="21" t="s">
        <v>136</v>
      </c>
      <c r="F168" s="4">
        <f>F169</f>
        <v>20498.3</v>
      </c>
      <c r="G168" s="4">
        <f t="shared" ref="G168:L168" si="303">G169</f>
        <v>0</v>
      </c>
      <c r="H168" s="4">
        <f t="shared" si="303"/>
        <v>20498.3</v>
      </c>
      <c r="I168" s="135">
        <f t="shared" si="303"/>
        <v>0</v>
      </c>
      <c r="J168" s="135">
        <f t="shared" si="303"/>
        <v>0</v>
      </c>
      <c r="K168" s="135">
        <f t="shared" si="303"/>
        <v>0</v>
      </c>
      <c r="L168" s="4">
        <f t="shared" si="303"/>
        <v>20498.3</v>
      </c>
      <c r="M168" s="4">
        <f t="shared" ref="M168:R168" si="304">M169</f>
        <v>19916.099999999999</v>
      </c>
      <c r="N168" s="4">
        <f t="shared" ref="N168" si="305">N169</f>
        <v>0</v>
      </c>
      <c r="O168" s="4">
        <f t="shared" ref="O168:Q168" si="306">O169</f>
        <v>19916.099999999999</v>
      </c>
      <c r="P168" s="135">
        <f t="shared" si="306"/>
        <v>0</v>
      </c>
      <c r="Q168" s="4">
        <f t="shared" si="306"/>
        <v>19916.099999999999</v>
      </c>
      <c r="R168" s="4">
        <f t="shared" si="304"/>
        <v>18053.599999999999</v>
      </c>
      <c r="S168" s="4">
        <f t="shared" ref="S168" si="307">S169</f>
        <v>0</v>
      </c>
      <c r="T168" s="4">
        <f t="shared" ref="T168:V168" si="308">T169</f>
        <v>18053.599999999999</v>
      </c>
      <c r="U168" s="135">
        <f t="shared" si="308"/>
        <v>0</v>
      </c>
      <c r="V168" s="4">
        <f t="shared" si="308"/>
        <v>18053.599999999999</v>
      </c>
      <c r="W168" s="67"/>
    </row>
    <row r="169" spans="1:23" ht="47.25" hidden="1" outlineLevel="2" x14ac:dyDescent="0.2">
      <c r="A169" s="5" t="s">
        <v>35</v>
      </c>
      <c r="B169" s="5" t="s">
        <v>135</v>
      </c>
      <c r="C169" s="5" t="s">
        <v>76</v>
      </c>
      <c r="D169" s="5"/>
      <c r="E169" s="21" t="s">
        <v>77</v>
      </c>
      <c r="F169" s="4">
        <f>F170+F177</f>
        <v>20498.3</v>
      </c>
      <c r="G169" s="4">
        <f t="shared" ref="G169:J169" si="309">G170+G177</f>
        <v>0</v>
      </c>
      <c r="H169" s="4">
        <f t="shared" si="309"/>
        <v>20498.3</v>
      </c>
      <c r="I169" s="135">
        <f t="shared" si="309"/>
        <v>0</v>
      </c>
      <c r="J169" s="135">
        <f t="shared" si="309"/>
        <v>0</v>
      </c>
      <c r="K169" s="135">
        <f t="shared" ref="K169:L169" si="310">K170+K177</f>
        <v>0</v>
      </c>
      <c r="L169" s="4">
        <f t="shared" si="310"/>
        <v>20498.3</v>
      </c>
      <c r="M169" s="4">
        <f>M170+M177</f>
        <v>19916.099999999999</v>
      </c>
      <c r="N169" s="4">
        <f t="shared" ref="N169" si="311">N170+N177</f>
        <v>0</v>
      </c>
      <c r="O169" s="4">
        <f t="shared" ref="O169:Q169" si="312">O170+O177</f>
        <v>19916.099999999999</v>
      </c>
      <c r="P169" s="135">
        <f t="shared" si="312"/>
        <v>0</v>
      </c>
      <c r="Q169" s="4">
        <f t="shared" si="312"/>
        <v>19916.099999999999</v>
      </c>
      <c r="R169" s="4">
        <f>R170+R177</f>
        <v>18053.599999999999</v>
      </c>
      <c r="S169" s="4">
        <f t="shared" ref="S169" si="313">S170+S177</f>
        <v>0</v>
      </c>
      <c r="T169" s="4">
        <f t="shared" ref="T169:V169" si="314">T170+T177</f>
        <v>18053.599999999999</v>
      </c>
      <c r="U169" s="135">
        <f t="shared" si="314"/>
        <v>0</v>
      </c>
      <c r="V169" s="4">
        <f t="shared" si="314"/>
        <v>18053.599999999999</v>
      </c>
      <c r="W169" s="67"/>
    </row>
    <row r="170" spans="1:23" ht="31.5" hidden="1" outlineLevel="3" x14ac:dyDescent="0.2">
      <c r="A170" s="5" t="s">
        <v>35</v>
      </c>
      <c r="B170" s="5" t="s">
        <v>135</v>
      </c>
      <c r="C170" s="5" t="s">
        <v>124</v>
      </c>
      <c r="D170" s="5"/>
      <c r="E170" s="21" t="s">
        <v>125</v>
      </c>
      <c r="F170" s="4">
        <f>F171</f>
        <v>12329.499999999998</v>
      </c>
      <c r="G170" s="4">
        <f t="shared" ref="G170:L170" si="315">G171</f>
        <v>0</v>
      </c>
      <c r="H170" s="4">
        <f t="shared" si="315"/>
        <v>12329.499999999998</v>
      </c>
      <c r="I170" s="135">
        <f t="shared" si="315"/>
        <v>0</v>
      </c>
      <c r="J170" s="135">
        <f t="shared" si="315"/>
        <v>0</v>
      </c>
      <c r="K170" s="135">
        <f t="shared" si="315"/>
        <v>0</v>
      </c>
      <c r="L170" s="4">
        <f t="shared" si="315"/>
        <v>12329.499999999998</v>
      </c>
      <c r="M170" s="4">
        <f t="shared" ref="M170:R170" si="316">M171</f>
        <v>12198.199999999999</v>
      </c>
      <c r="N170" s="4">
        <f t="shared" ref="N170" si="317">N171</f>
        <v>0</v>
      </c>
      <c r="O170" s="4">
        <f t="shared" ref="O170:Q170" si="318">O171</f>
        <v>12198.199999999999</v>
      </c>
      <c r="P170" s="135">
        <f t="shared" si="318"/>
        <v>0</v>
      </c>
      <c r="Q170" s="4">
        <f t="shared" si="318"/>
        <v>12198.199999999999</v>
      </c>
      <c r="R170" s="4">
        <f t="shared" si="316"/>
        <v>11032.8</v>
      </c>
      <c r="S170" s="4">
        <f t="shared" ref="S170" si="319">S171</f>
        <v>0</v>
      </c>
      <c r="T170" s="4">
        <f t="shared" ref="T170:V170" si="320">T171</f>
        <v>11032.8</v>
      </c>
      <c r="U170" s="135">
        <f t="shared" si="320"/>
        <v>0</v>
      </c>
      <c r="V170" s="4">
        <f t="shared" si="320"/>
        <v>11032.8</v>
      </c>
      <c r="W170" s="67"/>
    </row>
    <row r="171" spans="1:23" ht="31.5" hidden="1" outlineLevel="4" x14ac:dyDescent="0.2">
      <c r="A171" s="5" t="s">
        <v>35</v>
      </c>
      <c r="B171" s="5" t="s">
        <v>135</v>
      </c>
      <c r="C171" s="5" t="s">
        <v>137</v>
      </c>
      <c r="D171" s="5"/>
      <c r="E171" s="21" t="s">
        <v>138</v>
      </c>
      <c r="F171" s="4">
        <f>F172+F175</f>
        <v>12329.499999999998</v>
      </c>
      <c r="G171" s="4">
        <f t="shared" ref="G171:J171" si="321">G172+G175</f>
        <v>0</v>
      </c>
      <c r="H171" s="4">
        <f t="shared" si="321"/>
        <v>12329.499999999998</v>
      </c>
      <c r="I171" s="135">
        <f t="shared" si="321"/>
        <v>0</v>
      </c>
      <c r="J171" s="135">
        <f t="shared" si="321"/>
        <v>0</v>
      </c>
      <c r="K171" s="135">
        <f t="shared" ref="K171:L171" si="322">K172+K175</f>
        <v>0</v>
      </c>
      <c r="L171" s="4">
        <f t="shared" si="322"/>
        <v>12329.499999999998</v>
      </c>
      <c r="M171" s="4">
        <f t="shared" ref="M171:R171" si="323">M172+M175</f>
        <v>12198.199999999999</v>
      </c>
      <c r="N171" s="4">
        <f t="shared" ref="N171" si="324">N172+N175</f>
        <v>0</v>
      </c>
      <c r="O171" s="4">
        <f t="shared" ref="O171:Q171" si="325">O172+O175</f>
        <v>12198.199999999999</v>
      </c>
      <c r="P171" s="135">
        <f t="shared" si="325"/>
        <v>0</v>
      </c>
      <c r="Q171" s="4">
        <f t="shared" si="325"/>
        <v>12198.199999999999</v>
      </c>
      <c r="R171" s="4">
        <f t="shared" si="323"/>
        <v>11032.8</v>
      </c>
      <c r="S171" s="4">
        <f t="shared" ref="S171" si="326">S172+S175</f>
        <v>0</v>
      </c>
      <c r="T171" s="4">
        <f t="shared" ref="T171:V171" si="327">T172+T175</f>
        <v>11032.8</v>
      </c>
      <c r="U171" s="135">
        <f t="shared" si="327"/>
        <v>0</v>
      </c>
      <c r="V171" s="4">
        <f t="shared" si="327"/>
        <v>11032.8</v>
      </c>
      <c r="W171" s="67"/>
    </row>
    <row r="172" spans="1:23" ht="31.5" hidden="1" outlineLevel="5" x14ac:dyDescent="0.2">
      <c r="A172" s="5" t="s">
        <v>35</v>
      </c>
      <c r="B172" s="5" t="s">
        <v>135</v>
      </c>
      <c r="C172" s="5" t="s">
        <v>139</v>
      </c>
      <c r="D172" s="5"/>
      <c r="E172" s="21" t="s">
        <v>140</v>
      </c>
      <c r="F172" s="4">
        <f>F173+F174</f>
        <v>10988.199999999999</v>
      </c>
      <c r="G172" s="4">
        <f t="shared" ref="G172:J172" si="328">G173+G174</f>
        <v>0</v>
      </c>
      <c r="H172" s="4">
        <f t="shared" si="328"/>
        <v>10988.199999999999</v>
      </c>
      <c r="I172" s="135">
        <f t="shared" si="328"/>
        <v>0</v>
      </c>
      <c r="J172" s="135">
        <f t="shared" si="328"/>
        <v>0</v>
      </c>
      <c r="K172" s="135">
        <f t="shared" ref="K172:L172" si="329">K173+K174</f>
        <v>0</v>
      </c>
      <c r="L172" s="4">
        <f t="shared" si="329"/>
        <v>10988.199999999999</v>
      </c>
      <c r="M172" s="4">
        <f t="shared" ref="M172" si="330">M173+M174</f>
        <v>10988.199999999999</v>
      </c>
      <c r="N172" s="4">
        <f t="shared" ref="N172" si="331">N173+N174</f>
        <v>0</v>
      </c>
      <c r="O172" s="4">
        <f t="shared" ref="O172:Q172" si="332">O173+O174</f>
        <v>10988.199999999999</v>
      </c>
      <c r="P172" s="135">
        <f t="shared" si="332"/>
        <v>0</v>
      </c>
      <c r="Q172" s="4">
        <f t="shared" si="332"/>
        <v>10988.199999999999</v>
      </c>
      <c r="R172" s="4">
        <f t="shared" ref="R172" si="333">R173+R174</f>
        <v>9832.7999999999993</v>
      </c>
      <c r="S172" s="4">
        <f t="shared" ref="S172" si="334">S173+S174</f>
        <v>0</v>
      </c>
      <c r="T172" s="4">
        <f t="shared" ref="T172:V172" si="335">T173+T174</f>
        <v>9832.7999999999993</v>
      </c>
      <c r="U172" s="135">
        <f t="shared" si="335"/>
        <v>0</v>
      </c>
      <c r="V172" s="4">
        <f t="shared" si="335"/>
        <v>9832.7999999999993</v>
      </c>
      <c r="W172" s="67"/>
    </row>
    <row r="173" spans="1:23" ht="31.5" hidden="1" outlineLevel="7" x14ac:dyDescent="0.2">
      <c r="A173" s="11" t="s">
        <v>35</v>
      </c>
      <c r="B173" s="11" t="s">
        <v>135</v>
      </c>
      <c r="C173" s="11" t="s">
        <v>139</v>
      </c>
      <c r="D173" s="11" t="s">
        <v>11</v>
      </c>
      <c r="E173" s="16" t="s">
        <v>12</v>
      </c>
      <c r="F173" s="8">
        <v>32.799999999999997</v>
      </c>
      <c r="G173" s="8"/>
      <c r="H173" s="8">
        <f t="shared" ref="H173:H174" si="336">SUM(F173:G173)</f>
        <v>32.799999999999997</v>
      </c>
      <c r="I173" s="136"/>
      <c r="J173" s="136"/>
      <c r="K173" s="136"/>
      <c r="L173" s="8">
        <f t="shared" ref="L173:L174" si="337">SUM(H173:K173)</f>
        <v>32.799999999999997</v>
      </c>
      <c r="M173" s="8">
        <v>32.799999999999997</v>
      </c>
      <c r="N173" s="8"/>
      <c r="O173" s="8">
        <f t="shared" ref="O173:O174" si="338">SUM(M173:N173)</f>
        <v>32.799999999999997</v>
      </c>
      <c r="P173" s="136"/>
      <c r="Q173" s="8">
        <f t="shared" ref="Q173:Q174" si="339">SUM(O173:P173)</f>
        <v>32.799999999999997</v>
      </c>
      <c r="R173" s="8">
        <v>32.799999999999997</v>
      </c>
      <c r="S173" s="8"/>
      <c r="T173" s="8">
        <f t="shared" ref="T173:T174" si="340">SUM(R173:S173)</f>
        <v>32.799999999999997</v>
      </c>
      <c r="U173" s="136"/>
      <c r="V173" s="8">
        <f t="shared" ref="V173:V174" si="341">SUM(T173:U173)</f>
        <v>32.799999999999997</v>
      </c>
      <c r="W173" s="67"/>
    </row>
    <row r="174" spans="1:23" ht="31.5" hidden="1" outlineLevel="7" x14ac:dyDescent="0.2">
      <c r="A174" s="11" t="s">
        <v>35</v>
      </c>
      <c r="B174" s="11" t="s">
        <v>135</v>
      </c>
      <c r="C174" s="11" t="s">
        <v>139</v>
      </c>
      <c r="D174" s="11" t="s">
        <v>92</v>
      </c>
      <c r="E174" s="16" t="s">
        <v>93</v>
      </c>
      <c r="F174" s="8">
        <v>10955.4</v>
      </c>
      <c r="G174" s="8"/>
      <c r="H174" s="8">
        <f t="shared" si="336"/>
        <v>10955.4</v>
      </c>
      <c r="I174" s="136"/>
      <c r="J174" s="136"/>
      <c r="K174" s="136"/>
      <c r="L174" s="8">
        <f t="shared" si="337"/>
        <v>10955.4</v>
      </c>
      <c r="M174" s="8">
        <v>10955.4</v>
      </c>
      <c r="N174" s="8"/>
      <c r="O174" s="8">
        <f t="shared" si="338"/>
        <v>10955.4</v>
      </c>
      <c r="P174" s="136"/>
      <c r="Q174" s="8">
        <f t="shared" si="339"/>
        <v>10955.4</v>
      </c>
      <c r="R174" s="8">
        <v>9800</v>
      </c>
      <c r="S174" s="8"/>
      <c r="T174" s="8">
        <f t="shared" si="340"/>
        <v>9800</v>
      </c>
      <c r="U174" s="136"/>
      <c r="V174" s="8">
        <f t="shared" si="341"/>
        <v>9800</v>
      </c>
      <c r="W174" s="67"/>
    </row>
    <row r="175" spans="1:23" ht="20.25" hidden="1" customHeight="1" outlineLevel="5" x14ac:dyDescent="0.2">
      <c r="A175" s="5" t="s">
        <v>35</v>
      </c>
      <c r="B175" s="5" t="s">
        <v>135</v>
      </c>
      <c r="C175" s="5" t="s">
        <v>141</v>
      </c>
      <c r="D175" s="5"/>
      <c r="E175" s="21" t="s">
        <v>142</v>
      </c>
      <c r="F175" s="4">
        <f>F176</f>
        <v>1341.3</v>
      </c>
      <c r="G175" s="4">
        <f t="shared" ref="G175:L175" si="342">G176</f>
        <v>0</v>
      </c>
      <c r="H175" s="4">
        <f t="shared" si="342"/>
        <v>1341.3</v>
      </c>
      <c r="I175" s="135">
        <f t="shared" si="342"/>
        <v>0</v>
      </c>
      <c r="J175" s="135">
        <f t="shared" si="342"/>
        <v>0</v>
      </c>
      <c r="K175" s="135">
        <f t="shared" si="342"/>
        <v>0</v>
      </c>
      <c r="L175" s="4">
        <f t="shared" si="342"/>
        <v>1341.3</v>
      </c>
      <c r="M175" s="4">
        <f t="shared" ref="M175:R175" si="343">M176</f>
        <v>1210</v>
      </c>
      <c r="N175" s="4">
        <f t="shared" ref="N175" si="344">N176</f>
        <v>0</v>
      </c>
      <c r="O175" s="4">
        <f t="shared" ref="O175:Q175" si="345">O176</f>
        <v>1210</v>
      </c>
      <c r="P175" s="135">
        <f t="shared" si="345"/>
        <v>0</v>
      </c>
      <c r="Q175" s="4">
        <f t="shared" si="345"/>
        <v>1210</v>
      </c>
      <c r="R175" s="4">
        <f t="shared" si="343"/>
        <v>1200</v>
      </c>
      <c r="S175" s="4">
        <f t="shared" ref="S175" si="346">S176</f>
        <v>0</v>
      </c>
      <c r="T175" s="4">
        <f t="shared" ref="T175:V175" si="347">T176</f>
        <v>1200</v>
      </c>
      <c r="U175" s="135">
        <f t="shared" si="347"/>
        <v>0</v>
      </c>
      <c r="V175" s="4">
        <f t="shared" si="347"/>
        <v>1200</v>
      </c>
      <c r="W175" s="67"/>
    </row>
    <row r="176" spans="1:23" ht="31.5" hidden="1" outlineLevel="7" x14ac:dyDescent="0.2">
      <c r="A176" s="11" t="s">
        <v>35</v>
      </c>
      <c r="B176" s="11" t="s">
        <v>135</v>
      </c>
      <c r="C176" s="11" t="s">
        <v>141</v>
      </c>
      <c r="D176" s="11" t="s">
        <v>92</v>
      </c>
      <c r="E176" s="16" t="s">
        <v>93</v>
      </c>
      <c r="F176" s="8">
        <v>1341.3</v>
      </c>
      <c r="G176" s="8"/>
      <c r="H176" s="8">
        <f>SUM(F176:G176)</f>
        <v>1341.3</v>
      </c>
      <c r="I176" s="136"/>
      <c r="J176" s="136"/>
      <c r="K176" s="136"/>
      <c r="L176" s="8">
        <f>SUM(H176:K176)</f>
        <v>1341.3</v>
      </c>
      <c r="M176" s="8">
        <v>1210</v>
      </c>
      <c r="N176" s="8"/>
      <c r="O176" s="8">
        <f>SUM(M176:N176)</f>
        <v>1210</v>
      </c>
      <c r="P176" s="136"/>
      <c r="Q176" s="8">
        <f>SUM(O176:P176)</f>
        <v>1210</v>
      </c>
      <c r="R176" s="8">
        <v>1200</v>
      </c>
      <c r="S176" s="8"/>
      <c r="T176" s="8">
        <f>SUM(R176:S176)</f>
        <v>1200</v>
      </c>
      <c r="U176" s="136"/>
      <c r="V176" s="8">
        <f>SUM(T176:U176)</f>
        <v>1200</v>
      </c>
      <c r="W176" s="67"/>
    </row>
    <row r="177" spans="1:23" ht="47.25" hidden="1" outlineLevel="3" x14ac:dyDescent="0.2">
      <c r="A177" s="5" t="s">
        <v>35</v>
      </c>
      <c r="B177" s="5" t="s">
        <v>135</v>
      </c>
      <c r="C177" s="5" t="s">
        <v>130</v>
      </c>
      <c r="D177" s="5"/>
      <c r="E177" s="21" t="s">
        <v>131</v>
      </c>
      <c r="F177" s="4">
        <f t="shared" ref="F177:V178" si="348">F178</f>
        <v>8168.8</v>
      </c>
      <c r="G177" s="4">
        <f t="shared" si="348"/>
        <v>0</v>
      </c>
      <c r="H177" s="4">
        <f t="shared" si="348"/>
        <v>8168.8</v>
      </c>
      <c r="I177" s="135">
        <f t="shared" si="348"/>
        <v>0</v>
      </c>
      <c r="J177" s="135">
        <f t="shared" si="348"/>
        <v>0</v>
      </c>
      <c r="K177" s="135">
        <f t="shared" si="348"/>
        <v>0</v>
      </c>
      <c r="L177" s="4">
        <f t="shared" si="348"/>
        <v>8168.8</v>
      </c>
      <c r="M177" s="4">
        <f t="shared" si="348"/>
        <v>7717.9</v>
      </c>
      <c r="N177" s="4">
        <f t="shared" si="348"/>
        <v>0</v>
      </c>
      <c r="O177" s="4">
        <f t="shared" si="348"/>
        <v>7717.9</v>
      </c>
      <c r="P177" s="135">
        <f t="shared" si="348"/>
        <v>0</v>
      </c>
      <c r="Q177" s="4">
        <f t="shared" si="348"/>
        <v>7717.9</v>
      </c>
      <c r="R177" s="4">
        <f t="shared" si="348"/>
        <v>7020.7999999999993</v>
      </c>
      <c r="S177" s="4">
        <f t="shared" si="348"/>
        <v>0</v>
      </c>
      <c r="T177" s="4">
        <f t="shared" si="348"/>
        <v>7020.7999999999993</v>
      </c>
      <c r="U177" s="135">
        <f t="shared" si="348"/>
        <v>0</v>
      </c>
      <c r="V177" s="4">
        <f t="shared" si="348"/>
        <v>7020.7999999999993</v>
      </c>
      <c r="W177" s="67"/>
    </row>
    <row r="178" spans="1:23" ht="31.5" hidden="1" outlineLevel="4" x14ac:dyDescent="0.2">
      <c r="A178" s="5" t="s">
        <v>35</v>
      </c>
      <c r="B178" s="5" t="s">
        <v>135</v>
      </c>
      <c r="C178" s="5" t="s">
        <v>132</v>
      </c>
      <c r="D178" s="5"/>
      <c r="E178" s="21" t="s">
        <v>57</v>
      </c>
      <c r="F178" s="4">
        <f t="shared" si="348"/>
        <v>8168.8</v>
      </c>
      <c r="G178" s="4">
        <f t="shared" si="348"/>
        <v>0</v>
      </c>
      <c r="H178" s="4">
        <f t="shared" si="348"/>
        <v>8168.8</v>
      </c>
      <c r="I178" s="135">
        <f t="shared" si="348"/>
        <v>0</v>
      </c>
      <c r="J178" s="135">
        <f t="shared" si="348"/>
        <v>0</v>
      </c>
      <c r="K178" s="135">
        <f t="shared" si="348"/>
        <v>0</v>
      </c>
      <c r="L178" s="4">
        <f t="shared" si="348"/>
        <v>8168.8</v>
      </c>
      <c r="M178" s="4">
        <f t="shared" si="348"/>
        <v>7717.9</v>
      </c>
      <c r="N178" s="4">
        <f t="shared" si="348"/>
        <v>0</v>
      </c>
      <c r="O178" s="4">
        <f t="shared" si="348"/>
        <v>7717.9</v>
      </c>
      <c r="P178" s="135">
        <f t="shared" si="348"/>
        <v>0</v>
      </c>
      <c r="Q178" s="4">
        <f t="shared" si="348"/>
        <v>7717.9</v>
      </c>
      <c r="R178" s="4">
        <f t="shared" si="348"/>
        <v>7020.7999999999993</v>
      </c>
      <c r="S178" s="4">
        <f t="shared" si="348"/>
        <v>0</v>
      </c>
      <c r="T178" s="4">
        <f t="shared" si="348"/>
        <v>7020.7999999999993</v>
      </c>
      <c r="U178" s="135">
        <f t="shared" si="348"/>
        <v>0</v>
      </c>
      <c r="V178" s="4">
        <f t="shared" si="348"/>
        <v>7020.7999999999993</v>
      </c>
      <c r="W178" s="67"/>
    </row>
    <row r="179" spans="1:23" ht="15.75" hidden="1" outlineLevel="5" x14ac:dyDescent="0.2">
      <c r="A179" s="5" t="s">
        <v>35</v>
      </c>
      <c r="B179" s="5" t="s">
        <v>135</v>
      </c>
      <c r="C179" s="5" t="s">
        <v>133</v>
      </c>
      <c r="D179" s="5"/>
      <c r="E179" s="21" t="s">
        <v>134</v>
      </c>
      <c r="F179" s="4">
        <f>F180+F181+F182</f>
        <v>8168.8</v>
      </c>
      <c r="G179" s="4">
        <f t="shared" ref="G179:J179" si="349">G180+G181+G182</f>
        <v>0</v>
      </c>
      <c r="H179" s="4">
        <f t="shared" si="349"/>
        <v>8168.8</v>
      </c>
      <c r="I179" s="135">
        <f t="shared" si="349"/>
        <v>0</v>
      </c>
      <c r="J179" s="135">
        <f t="shared" si="349"/>
        <v>0</v>
      </c>
      <c r="K179" s="135">
        <f t="shared" ref="K179:L179" si="350">K180+K181+K182</f>
        <v>0</v>
      </c>
      <c r="L179" s="4">
        <f t="shared" si="350"/>
        <v>8168.8</v>
      </c>
      <c r="M179" s="4">
        <f t="shared" ref="M179:R179" si="351">M180+M181+M182</f>
        <v>7717.9</v>
      </c>
      <c r="N179" s="4">
        <f t="shared" ref="N179" si="352">N180+N181+N182</f>
        <v>0</v>
      </c>
      <c r="O179" s="4">
        <f t="shared" ref="O179:Q179" si="353">O180+O181+O182</f>
        <v>7717.9</v>
      </c>
      <c r="P179" s="135">
        <f t="shared" si="353"/>
        <v>0</v>
      </c>
      <c r="Q179" s="4">
        <f t="shared" si="353"/>
        <v>7717.9</v>
      </c>
      <c r="R179" s="4">
        <f t="shared" si="351"/>
        <v>7020.7999999999993</v>
      </c>
      <c r="S179" s="4">
        <f t="shared" ref="S179" si="354">S180+S181+S182</f>
        <v>0</v>
      </c>
      <c r="T179" s="4">
        <f t="shared" ref="T179:V179" si="355">T180+T181+T182</f>
        <v>7020.7999999999993</v>
      </c>
      <c r="U179" s="135">
        <f t="shared" si="355"/>
        <v>0</v>
      </c>
      <c r="V179" s="4">
        <f t="shared" si="355"/>
        <v>7020.7999999999993</v>
      </c>
      <c r="W179" s="67"/>
    </row>
    <row r="180" spans="1:23" ht="63" hidden="1" outlineLevel="7" x14ac:dyDescent="0.2">
      <c r="A180" s="11" t="s">
        <v>35</v>
      </c>
      <c r="B180" s="11" t="s">
        <v>135</v>
      </c>
      <c r="C180" s="11" t="s">
        <v>133</v>
      </c>
      <c r="D180" s="11" t="s">
        <v>8</v>
      </c>
      <c r="E180" s="16" t="s">
        <v>9</v>
      </c>
      <c r="F180" s="8">
        <v>7341.1</v>
      </c>
      <c r="G180" s="8"/>
      <c r="H180" s="8">
        <f t="shared" ref="H180:H182" si="356">SUM(F180:G180)</f>
        <v>7341.1</v>
      </c>
      <c r="I180" s="136"/>
      <c r="J180" s="136"/>
      <c r="K180" s="136"/>
      <c r="L180" s="8">
        <f t="shared" ref="L180:L182" si="357">SUM(H180:K180)</f>
        <v>7341.1</v>
      </c>
      <c r="M180" s="8">
        <v>6972.1</v>
      </c>
      <c r="N180" s="8"/>
      <c r="O180" s="8">
        <f t="shared" ref="O180:O182" si="358">SUM(M180:N180)</f>
        <v>6972.1</v>
      </c>
      <c r="P180" s="136"/>
      <c r="Q180" s="8">
        <f t="shared" ref="Q180:Q182" si="359">SUM(O180:P180)</f>
        <v>6972.1</v>
      </c>
      <c r="R180" s="8">
        <v>6275</v>
      </c>
      <c r="S180" s="8"/>
      <c r="T180" s="8">
        <f t="shared" ref="T180:T182" si="360">SUM(R180:S180)</f>
        <v>6275</v>
      </c>
      <c r="U180" s="136"/>
      <c r="V180" s="8">
        <f t="shared" ref="V180:V182" si="361">SUM(T180:U180)</f>
        <v>6275</v>
      </c>
      <c r="W180" s="67"/>
    </row>
    <row r="181" spans="1:23" ht="31.5" hidden="1" outlineLevel="7" x14ac:dyDescent="0.2">
      <c r="A181" s="11" t="s">
        <v>35</v>
      </c>
      <c r="B181" s="11" t="s">
        <v>135</v>
      </c>
      <c r="C181" s="11" t="s">
        <v>133</v>
      </c>
      <c r="D181" s="11" t="s">
        <v>11</v>
      </c>
      <c r="E181" s="16" t="s">
        <v>12</v>
      </c>
      <c r="F181" s="8">
        <v>819.3</v>
      </c>
      <c r="G181" s="8"/>
      <c r="H181" s="8">
        <f t="shared" si="356"/>
        <v>819.3</v>
      </c>
      <c r="I181" s="136"/>
      <c r="J181" s="136"/>
      <c r="K181" s="136"/>
      <c r="L181" s="8">
        <f t="shared" si="357"/>
        <v>819.3</v>
      </c>
      <c r="M181" s="8">
        <v>737.4</v>
      </c>
      <c r="N181" s="8"/>
      <c r="O181" s="8">
        <f t="shared" si="358"/>
        <v>737.4</v>
      </c>
      <c r="P181" s="136"/>
      <c r="Q181" s="8">
        <f t="shared" si="359"/>
        <v>737.4</v>
      </c>
      <c r="R181" s="8">
        <v>737.4</v>
      </c>
      <c r="S181" s="8"/>
      <c r="T181" s="8">
        <f t="shared" si="360"/>
        <v>737.4</v>
      </c>
      <c r="U181" s="136"/>
      <c r="V181" s="8">
        <f t="shared" si="361"/>
        <v>737.4</v>
      </c>
      <c r="W181" s="67"/>
    </row>
    <row r="182" spans="1:23" ht="15.75" hidden="1" outlineLevel="7" x14ac:dyDescent="0.2">
      <c r="A182" s="11" t="s">
        <v>35</v>
      </c>
      <c r="B182" s="11" t="s">
        <v>135</v>
      </c>
      <c r="C182" s="11" t="s">
        <v>133</v>
      </c>
      <c r="D182" s="11" t="s">
        <v>27</v>
      </c>
      <c r="E182" s="16" t="s">
        <v>28</v>
      </c>
      <c r="F182" s="8">
        <v>8.4</v>
      </c>
      <c r="G182" s="8"/>
      <c r="H182" s="8">
        <f t="shared" si="356"/>
        <v>8.4</v>
      </c>
      <c r="I182" s="136"/>
      <c r="J182" s="136"/>
      <c r="K182" s="136"/>
      <c r="L182" s="8">
        <f t="shared" si="357"/>
        <v>8.4</v>
      </c>
      <c r="M182" s="8">
        <v>8.4</v>
      </c>
      <c r="N182" s="8"/>
      <c r="O182" s="8">
        <f t="shared" si="358"/>
        <v>8.4</v>
      </c>
      <c r="P182" s="136"/>
      <c r="Q182" s="8">
        <f t="shared" si="359"/>
        <v>8.4</v>
      </c>
      <c r="R182" s="8">
        <v>8.4</v>
      </c>
      <c r="S182" s="8"/>
      <c r="T182" s="8">
        <f t="shared" si="360"/>
        <v>8.4</v>
      </c>
      <c r="U182" s="136"/>
      <c r="V182" s="8">
        <f t="shared" si="361"/>
        <v>8.4</v>
      </c>
      <c r="W182" s="67"/>
    </row>
    <row r="183" spans="1:23" ht="31.5" outlineLevel="1" x14ac:dyDescent="0.2">
      <c r="A183" s="5" t="s">
        <v>35</v>
      </c>
      <c r="B183" s="5" t="s">
        <v>145</v>
      </c>
      <c r="C183" s="5"/>
      <c r="D183" s="5"/>
      <c r="E183" s="21" t="s">
        <v>146</v>
      </c>
      <c r="F183" s="4">
        <f t="shared" ref="F183:V185" si="362">F184</f>
        <v>2821.5</v>
      </c>
      <c r="G183" s="4">
        <f t="shared" si="362"/>
        <v>0</v>
      </c>
      <c r="H183" s="4">
        <f t="shared" si="362"/>
        <v>2821.5</v>
      </c>
      <c r="I183" s="135">
        <f t="shared" si="362"/>
        <v>0</v>
      </c>
      <c r="J183" s="135">
        <f t="shared" si="362"/>
        <v>5434.6276699999999</v>
      </c>
      <c r="K183" s="135">
        <f t="shared" si="362"/>
        <v>0</v>
      </c>
      <c r="L183" s="4">
        <f t="shared" si="362"/>
        <v>8256.1276699999999</v>
      </c>
      <c r="M183" s="4">
        <f t="shared" si="362"/>
        <v>2601.5</v>
      </c>
      <c r="N183" s="4">
        <f t="shared" si="362"/>
        <v>0</v>
      </c>
      <c r="O183" s="4">
        <f t="shared" si="362"/>
        <v>2601.5</v>
      </c>
      <c r="P183" s="135">
        <f t="shared" si="362"/>
        <v>0</v>
      </c>
      <c r="Q183" s="4">
        <f t="shared" si="362"/>
        <v>2601.5</v>
      </c>
      <c r="R183" s="4">
        <f t="shared" si="362"/>
        <v>2821.5</v>
      </c>
      <c r="S183" s="4">
        <f t="shared" si="362"/>
        <v>0</v>
      </c>
      <c r="T183" s="4">
        <f t="shared" si="362"/>
        <v>2821.5</v>
      </c>
      <c r="U183" s="135">
        <f t="shared" si="362"/>
        <v>0</v>
      </c>
      <c r="V183" s="4">
        <f t="shared" si="362"/>
        <v>2821.5</v>
      </c>
      <c r="W183" s="67"/>
    </row>
    <row r="184" spans="1:23" ht="47.25" outlineLevel="2" x14ac:dyDescent="0.2">
      <c r="A184" s="5" t="s">
        <v>35</v>
      </c>
      <c r="B184" s="5" t="s">
        <v>145</v>
      </c>
      <c r="C184" s="5" t="s">
        <v>76</v>
      </c>
      <c r="D184" s="5"/>
      <c r="E184" s="21" t="s">
        <v>77</v>
      </c>
      <c r="F184" s="4">
        <f t="shared" si="362"/>
        <v>2821.5</v>
      </c>
      <c r="G184" s="4">
        <f t="shared" si="362"/>
        <v>0</v>
      </c>
      <c r="H184" s="4">
        <f t="shared" si="362"/>
        <v>2821.5</v>
      </c>
      <c r="I184" s="135">
        <f t="shared" si="362"/>
        <v>0</v>
      </c>
      <c r="J184" s="135">
        <f t="shared" si="362"/>
        <v>5434.6276699999999</v>
      </c>
      <c r="K184" s="135">
        <f t="shared" si="362"/>
        <v>0</v>
      </c>
      <c r="L184" s="4">
        <f t="shared" si="362"/>
        <v>8256.1276699999999</v>
      </c>
      <c r="M184" s="4">
        <f t="shared" si="362"/>
        <v>2601.5</v>
      </c>
      <c r="N184" s="4">
        <f t="shared" si="362"/>
        <v>0</v>
      </c>
      <c r="O184" s="4">
        <f t="shared" si="362"/>
        <v>2601.5</v>
      </c>
      <c r="P184" s="135">
        <f t="shared" si="362"/>
        <v>0</v>
      </c>
      <c r="Q184" s="4">
        <f t="shared" si="362"/>
        <v>2601.5</v>
      </c>
      <c r="R184" s="4">
        <f t="shared" si="362"/>
        <v>2821.5</v>
      </c>
      <c r="S184" s="4">
        <f t="shared" si="362"/>
        <v>0</v>
      </c>
      <c r="T184" s="4">
        <f t="shared" si="362"/>
        <v>2821.5</v>
      </c>
      <c r="U184" s="135">
        <f t="shared" si="362"/>
        <v>0</v>
      </c>
      <c r="V184" s="4">
        <f t="shared" si="362"/>
        <v>2821.5</v>
      </c>
      <c r="W184" s="67"/>
    </row>
    <row r="185" spans="1:23" ht="31.5" outlineLevel="3" x14ac:dyDescent="0.2">
      <c r="A185" s="5" t="s">
        <v>35</v>
      </c>
      <c r="B185" s="5" t="s">
        <v>145</v>
      </c>
      <c r="C185" s="5" t="s">
        <v>78</v>
      </c>
      <c r="D185" s="5"/>
      <c r="E185" s="21" t="s">
        <v>79</v>
      </c>
      <c r="F185" s="4">
        <f t="shared" si="362"/>
        <v>2821.5</v>
      </c>
      <c r="G185" s="4">
        <f t="shared" si="362"/>
        <v>0</v>
      </c>
      <c r="H185" s="4">
        <f t="shared" si="362"/>
        <v>2821.5</v>
      </c>
      <c r="I185" s="135">
        <f t="shared" si="362"/>
        <v>0</v>
      </c>
      <c r="J185" s="135">
        <f t="shared" si="362"/>
        <v>5434.6276699999999</v>
      </c>
      <c r="K185" s="135">
        <f t="shared" si="362"/>
        <v>0</v>
      </c>
      <c r="L185" s="4">
        <f t="shared" si="362"/>
        <v>8256.1276699999999</v>
      </c>
      <c r="M185" s="4">
        <f t="shared" si="362"/>
        <v>2601.5</v>
      </c>
      <c r="N185" s="4">
        <f t="shared" si="362"/>
        <v>0</v>
      </c>
      <c r="O185" s="4">
        <f t="shared" si="362"/>
        <v>2601.5</v>
      </c>
      <c r="P185" s="135">
        <f t="shared" si="362"/>
        <v>0</v>
      </c>
      <c r="Q185" s="4">
        <f t="shared" si="362"/>
        <v>2601.5</v>
      </c>
      <c r="R185" s="4">
        <f t="shared" si="362"/>
        <v>2821.5</v>
      </c>
      <c r="S185" s="4">
        <f t="shared" si="362"/>
        <v>0</v>
      </c>
      <c r="T185" s="4">
        <f t="shared" si="362"/>
        <v>2821.5</v>
      </c>
      <c r="U185" s="135">
        <f t="shared" si="362"/>
        <v>0</v>
      </c>
      <c r="V185" s="4">
        <f t="shared" si="362"/>
        <v>2821.5</v>
      </c>
      <c r="W185" s="67"/>
    </row>
    <row r="186" spans="1:23" ht="31.5" outlineLevel="4" x14ac:dyDescent="0.2">
      <c r="A186" s="5" t="s">
        <v>35</v>
      </c>
      <c r="B186" s="5" t="s">
        <v>145</v>
      </c>
      <c r="C186" s="5" t="s">
        <v>147</v>
      </c>
      <c r="D186" s="5"/>
      <c r="E186" s="21" t="s">
        <v>148</v>
      </c>
      <c r="F186" s="4">
        <f>F187+F189+F191</f>
        <v>2821.5</v>
      </c>
      <c r="G186" s="4">
        <f t="shared" ref="G186:I186" si="363">G187+G189+G191</f>
        <v>0</v>
      </c>
      <c r="H186" s="4">
        <f t="shared" si="363"/>
        <v>2821.5</v>
      </c>
      <c r="I186" s="135">
        <f t="shared" si="363"/>
        <v>0</v>
      </c>
      <c r="J186" s="135">
        <f>J187+J189+J191+J193</f>
        <v>5434.6276699999999</v>
      </c>
      <c r="K186" s="135">
        <f t="shared" ref="K186:L186" si="364">K187+K189+K191+K193</f>
        <v>0</v>
      </c>
      <c r="L186" s="4">
        <f t="shared" si="364"/>
        <v>8256.1276699999999</v>
      </c>
      <c r="M186" s="4">
        <f t="shared" ref="M186:R186" si="365">M187+M189+M191</f>
        <v>2601.5</v>
      </c>
      <c r="N186" s="4">
        <f t="shared" ref="N186" si="366">N187+N189+N191</f>
        <v>0</v>
      </c>
      <c r="O186" s="4">
        <f t="shared" ref="O186:Q186" si="367">O187+O189+O191</f>
        <v>2601.5</v>
      </c>
      <c r="P186" s="135">
        <f t="shared" si="367"/>
        <v>0</v>
      </c>
      <c r="Q186" s="4">
        <f t="shared" si="367"/>
        <v>2601.5</v>
      </c>
      <c r="R186" s="4">
        <f t="shared" si="365"/>
        <v>2821.5</v>
      </c>
      <c r="S186" s="4">
        <f t="shared" ref="S186" si="368">S187+S189+S191</f>
        <v>0</v>
      </c>
      <c r="T186" s="4">
        <f t="shared" ref="T186:V186" si="369">T187+T189+T191</f>
        <v>2821.5</v>
      </c>
      <c r="U186" s="135">
        <f t="shared" si="369"/>
        <v>0</v>
      </c>
      <c r="V186" s="4">
        <f t="shared" si="369"/>
        <v>2821.5</v>
      </c>
      <c r="W186" s="67"/>
    </row>
    <row r="187" spans="1:23" ht="31.5" hidden="1" outlineLevel="5" x14ac:dyDescent="0.2">
      <c r="A187" s="5" t="s">
        <v>35</v>
      </c>
      <c r="B187" s="5" t="s">
        <v>145</v>
      </c>
      <c r="C187" s="5" t="s">
        <v>149</v>
      </c>
      <c r="D187" s="5"/>
      <c r="E187" s="21" t="s">
        <v>150</v>
      </c>
      <c r="F187" s="4">
        <f t="shared" ref="F187:V187" si="370">F188</f>
        <v>2200</v>
      </c>
      <c r="G187" s="4">
        <f t="shared" si="370"/>
        <v>0</v>
      </c>
      <c r="H187" s="4">
        <f t="shared" si="370"/>
        <v>2200</v>
      </c>
      <c r="I187" s="135">
        <f t="shared" si="370"/>
        <v>0</v>
      </c>
      <c r="J187" s="135">
        <f t="shared" si="370"/>
        <v>0</v>
      </c>
      <c r="K187" s="135">
        <f t="shared" si="370"/>
        <v>0</v>
      </c>
      <c r="L187" s="4">
        <f t="shared" si="370"/>
        <v>2200</v>
      </c>
      <c r="M187" s="4">
        <f t="shared" si="370"/>
        <v>1980</v>
      </c>
      <c r="N187" s="4">
        <f t="shared" si="370"/>
        <v>0</v>
      </c>
      <c r="O187" s="4">
        <f t="shared" si="370"/>
        <v>1980</v>
      </c>
      <c r="P187" s="135">
        <f t="shared" si="370"/>
        <v>0</v>
      </c>
      <c r="Q187" s="4">
        <f t="shared" si="370"/>
        <v>1980</v>
      </c>
      <c r="R187" s="4">
        <f t="shared" si="370"/>
        <v>2200</v>
      </c>
      <c r="S187" s="4">
        <f t="shared" si="370"/>
        <v>0</v>
      </c>
      <c r="T187" s="4">
        <f t="shared" si="370"/>
        <v>2200</v>
      </c>
      <c r="U187" s="135">
        <f t="shared" si="370"/>
        <v>0</v>
      </c>
      <c r="V187" s="4">
        <f t="shared" si="370"/>
        <v>2200</v>
      </c>
      <c r="W187" s="67"/>
    </row>
    <row r="188" spans="1:23" ht="31.5" hidden="1" outlineLevel="7" x14ac:dyDescent="0.2">
      <c r="A188" s="11" t="s">
        <v>35</v>
      </c>
      <c r="B188" s="11" t="s">
        <v>145</v>
      </c>
      <c r="C188" s="11" t="s">
        <v>149</v>
      </c>
      <c r="D188" s="11" t="s">
        <v>11</v>
      </c>
      <c r="E188" s="16" t="s">
        <v>12</v>
      </c>
      <c r="F188" s="8">
        <v>2200</v>
      </c>
      <c r="G188" s="8"/>
      <c r="H188" s="8">
        <f>SUM(F188:G188)</f>
        <v>2200</v>
      </c>
      <c r="I188" s="136"/>
      <c r="J188" s="136"/>
      <c r="K188" s="136"/>
      <c r="L188" s="8">
        <f>SUM(H188:K188)</f>
        <v>2200</v>
      </c>
      <c r="M188" s="8">
        <v>1980</v>
      </c>
      <c r="N188" s="8"/>
      <c r="O188" s="8">
        <f>SUM(M188:N188)</f>
        <v>1980</v>
      </c>
      <c r="P188" s="136"/>
      <c r="Q188" s="8">
        <f>SUM(O188:P188)</f>
        <v>1980</v>
      </c>
      <c r="R188" s="8">
        <v>2200</v>
      </c>
      <c r="S188" s="8"/>
      <c r="T188" s="8">
        <f>SUM(R188:S188)</f>
        <v>2200</v>
      </c>
      <c r="U188" s="136"/>
      <c r="V188" s="8">
        <f>SUM(T188:U188)</f>
        <v>2200</v>
      </c>
      <c r="W188" s="67"/>
    </row>
    <row r="189" spans="1:23" ht="47.25" hidden="1" outlineLevel="5" x14ac:dyDescent="0.2">
      <c r="A189" s="5" t="s">
        <v>35</v>
      </c>
      <c r="B189" s="5" t="s">
        <v>145</v>
      </c>
      <c r="C189" s="5" t="s">
        <v>151</v>
      </c>
      <c r="D189" s="5"/>
      <c r="E189" s="21" t="s">
        <v>563</v>
      </c>
      <c r="F189" s="4">
        <f t="shared" ref="F189:V191" si="371">F190</f>
        <v>250</v>
      </c>
      <c r="G189" s="4">
        <f t="shared" si="371"/>
        <v>0</v>
      </c>
      <c r="H189" s="4">
        <f t="shared" si="371"/>
        <v>250</v>
      </c>
      <c r="I189" s="135">
        <f t="shared" si="371"/>
        <v>0</v>
      </c>
      <c r="J189" s="135">
        <f t="shared" si="371"/>
        <v>0</v>
      </c>
      <c r="K189" s="135">
        <f t="shared" si="371"/>
        <v>0</v>
      </c>
      <c r="L189" s="4">
        <f t="shared" si="371"/>
        <v>250</v>
      </c>
      <c r="M189" s="4">
        <f t="shared" si="371"/>
        <v>250</v>
      </c>
      <c r="N189" s="4">
        <f t="shared" si="371"/>
        <v>0</v>
      </c>
      <c r="O189" s="4">
        <f t="shared" si="371"/>
        <v>250</v>
      </c>
      <c r="P189" s="135">
        <f t="shared" si="371"/>
        <v>0</v>
      </c>
      <c r="Q189" s="4">
        <f t="shared" si="371"/>
        <v>250</v>
      </c>
      <c r="R189" s="4">
        <f t="shared" si="371"/>
        <v>250</v>
      </c>
      <c r="S189" s="4">
        <f t="shared" si="371"/>
        <v>0</v>
      </c>
      <c r="T189" s="4">
        <f t="shared" si="371"/>
        <v>250</v>
      </c>
      <c r="U189" s="135">
        <f t="shared" si="371"/>
        <v>0</v>
      </c>
      <c r="V189" s="4">
        <f t="shared" si="371"/>
        <v>250</v>
      </c>
      <c r="W189" s="67"/>
    </row>
    <row r="190" spans="1:23" ht="52.5" hidden="1" customHeight="1" outlineLevel="7" x14ac:dyDescent="0.2">
      <c r="A190" s="11" t="s">
        <v>35</v>
      </c>
      <c r="B190" s="11" t="s">
        <v>145</v>
      </c>
      <c r="C190" s="11" t="s">
        <v>151</v>
      </c>
      <c r="D190" s="11" t="s">
        <v>8</v>
      </c>
      <c r="E190" s="16" t="s">
        <v>9</v>
      </c>
      <c r="F190" s="8">
        <v>250</v>
      </c>
      <c r="G190" s="8"/>
      <c r="H190" s="8">
        <f>SUM(F190:G190)</f>
        <v>250</v>
      </c>
      <c r="I190" s="136"/>
      <c r="J190" s="136"/>
      <c r="K190" s="136"/>
      <c r="L190" s="8">
        <f>SUM(H190:K190)</f>
        <v>250</v>
      </c>
      <c r="M190" s="8">
        <v>250</v>
      </c>
      <c r="N190" s="8"/>
      <c r="O190" s="8">
        <f>SUM(M190:N190)</f>
        <v>250</v>
      </c>
      <c r="P190" s="136"/>
      <c r="Q190" s="8">
        <f>SUM(O190:P190)</f>
        <v>250</v>
      </c>
      <c r="R190" s="8">
        <v>250</v>
      </c>
      <c r="S190" s="8"/>
      <c r="T190" s="8">
        <f>SUM(R190:S190)</f>
        <v>250</v>
      </c>
      <c r="U190" s="136"/>
      <c r="V190" s="8">
        <f>SUM(T190:U190)</f>
        <v>250</v>
      </c>
      <c r="W190" s="67"/>
    </row>
    <row r="191" spans="1:23" s="92" customFormat="1" ht="47.25" hidden="1" outlineLevel="5" x14ac:dyDescent="0.2">
      <c r="A191" s="5" t="s">
        <v>35</v>
      </c>
      <c r="B191" s="5" t="s">
        <v>145</v>
      </c>
      <c r="C191" s="5" t="s">
        <v>151</v>
      </c>
      <c r="D191" s="5"/>
      <c r="E191" s="21" t="s">
        <v>578</v>
      </c>
      <c r="F191" s="4">
        <f t="shared" si="371"/>
        <v>371.5</v>
      </c>
      <c r="G191" s="4">
        <f t="shared" si="371"/>
        <v>0</v>
      </c>
      <c r="H191" s="4">
        <f t="shared" si="371"/>
        <v>371.5</v>
      </c>
      <c r="I191" s="135">
        <f t="shared" si="371"/>
        <v>0</v>
      </c>
      <c r="J191" s="135">
        <f t="shared" si="371"/>
        <v>0</v>
      </c>
      <c r="K191" s="135">
        <f t="shared" si="371"/>
        <v>0</v>
      </c>
      <c r="L191" s="4">
        <f t="shared" si="371"/>
        <v>371.5</v>
      </c>
      <c r="M191" s="4">
        <f t="shared" si="371"/>
        <v>371.5</v>
      </c>
      <c r="N191" s="4">
        <f t="shared" si="371"/>
        <v>0</v>
      </c>
      <c r="O191" s="4">
        <f t="shared" si="371"/>
        <v>371.5</v>
      </c>
      <c r="P191" s="135">
        <f t="shared" si="371"/>
        <v>0</v>
      </c>
      <c r="Q191" s="4">
        <f t="shared" si="371"/>
        <v>371.5</v>
      </c>
      <c r="R191" s="4">
        <f t="shared" si="371"/>
        <v>371.5</v>
      </c>
      <c r="S191" s="4">
        <f t="shared" si="371"/>
        <v>0</v>
      </c>
      <c r="T191" s="4">
        <f t="shared" si="371"/>
        <v>371.5</v>
      </c>
      <c r="U191" s="135">
        <f t="shared" si="371"/>
        <v>0</v>
      </c>
      <c r="V191" s="4">
        <f t="shared" si="371"/>
        <v>371.5</v>
      </c>
      <c r="W191" s="67"/>
    </row>
    <row r="192" spans="1:23" s="92" customFormat="1" ht="63" hidden="1" outlineLevel="7" x14ac:dyDescent="0.2">
      <c r="A192" s="11" t="s">
        <v>35</v>
      </c>
      <c r="B192" s="11" t="s">
        <v>145</v>
      </c>
      <c r="C192" s="11" t="s">
        <v>151</v>
      </c>
      <c r="D192" s="11" t="s">
        <v>8</v>
      </c>
      <c r="E192" s="16" t="s">
        <v>9</v>
      </c>
      <c r="F192" s="8">
        <v>371.5</v>
      </c>
      <c r="G192" s="8"/>
      <c r="H192" s="8">
        <f>SUM(F192:G192)</f>
        <v>371.5</v>
      </c>
      <c r="I192" s="136"/>
      <c r="J192" s="136"/>
      <c r="K192" s="136"/>
      <c r="L192" s="8">
        <f>SUM(H192:K192)</f>
        <v>371.5</v>
      </c>
      <c r="M192" s="8">
        <v>371.5</v>
      </c>
      <c r="N192" s="8"/>
      <c r="O192" s="8">
        <f>SUM(M192:N192)</f>
        <v>371.5</v>
      </c>
      <c r="P192" s="136"/>
      <c r="Q192" s="8">
        <f>SUM(O192:P192)</f>
        <v>371.5</v>
      </c>
      <c r="R192" s="8">
        <v>371.5</v>
      </c>
      <c r="S192" s="8"/>
      <c r="T192" s="8">
        <f>SUM(R192:S192)</f>
        <v>371.5</v>
      </c>
      <c r="U192" s="136"/>
      <c r="V192" s="8">
        <f>SUM(T192:U192)</f>
        <v>371.5</v>
      </c>
      <c r="W192" s="67"/>
    </row>
    <row r="193" spans="1:23" s="92" customFormat="1" ht="31.5" outlineLevel="7" x14ac:dyDescent="0.2">
      <c r="A193" s="5" t="s">
        <v>35</v>
      </c>
      <c r="B193" s="5" t="s">
        <v>145</v>
      </c>
      <c r="C193" s="10" t="s">
        <v>716</v>
      </c>
      <c r="D193" s="10"/>
      <c r="E193" s="104" t="s">
        <v>849</v>
      </c>
      <c r="F193" s="8"/>
      <c r="G193" s="8"/>
      <c r="H193" s="8"/>
      <c r="I193" s="135">
        <f t="shared" ref="I193:L193" si="372">I194</f>
        <v>0</v>
      </c>
      <c r="J193" s="135">
        <f t="shared" si="372"/>
        <v>5434.6276699999999</v>
      </c>
      <c r="K193" s="135">
        <f t="shared" si="372"/>
        <v>0</v>
      </c>
      <c r="L193" s="4">
        <f t="shared" si="372"/>
        <v>5434.6276699999999</v>
      </c>
      <c r="M193" s="8"/>
      <c r="N193" s="8"/>
      <c r="O193" s="8"/>
      <c r="P193" s="136"/>
      <c r="Q193" s="8"/>
      <c r="R193" s="8"/>
      <c r="S193" s="8"/>
      <c r="T193" s="8"/>
      <c r="U193" s="136"/>
      <c r="V193" s="8"/>
      <c r="W193" s="67"/>
    </row>
    <row r="194" spans="1:23" s="92" customFormat="1" ht="31.5" outlineLevel="7" x14ac:dyDescent="0.2">
      <c r="A194" s="11" t="s">
        <v>35</v>
      </c>
      <c r="B194" s="11" t="s">
        <v>145</v>
      </c>
      <c r="C194" s="9" t="s">
        <v>716</v>
      </c>
      <c r="D194" s="9" t="s">
        <v>92</v>
      </c>
      <c r="E194" s="65" t="s">
        <v>591</v>
      </c>
      <c r="F194" s="8"/>
      <c r="G194" s="8"/>
      <c r="H194" s="8"/>
      <c r="I194" s="136"/>
      <c r="J194" s="136">
        <v>5434.6276699999999</v>
      </c>
      <c r="K194" s="136"/>
      <c r="L194" s="8">
        <f>SUM(H194:K194)</f>
        <v>5434.6276699999999</v>
      </c>
      <c r="M194" s="8"/>
      <c r="N194" s="8"/>
      <c r="O194" s="8"/>
      <c r="P194" s="136"/>
      <c r="Q194" s="8"/>
      <c r="R194" s="8"/>
      <c r="S194" s="8"/>
      <c r="T194" s="8"/>
      <c r="U194" s="136"/>
      <c r="V194" s="8"/>
      <c r="W194" s="67"/>
    </row>
    <row r="195" spans="1:23" s="92" customFormat="1" ht="15.75" outlineLevel="7" x14ac:dyDescent="0.2">
      <c r="A195" s="11"/>
      <c r="B195" s="11"/>
      <c r="C195" s="11"/>
      <c r="D195" s="11"/>
      <c r="E195" s="16"/>
      <c r="F195" s="8"/>
      <c r="G195" s="8"/>
      <c r="H195" s="8"/>
      <c r="I195" s="136"/>
      <c r="J195" s="136"/>
      <c r="K195" s="136"/>
      <c r="L195" s="8"/>
      <c r="M195" s="8"/>
      <c r="N195" s="8"/>
      <c r="O195" s="8"/>
      <c r="P195" s="136"/>
      <c r="Q195" s="8"/>
      <c r="R195" s="8"/>
      <c r="S195" s="8"/>
      <c r="T195" s="8"/>
      <c r="U195" s="136"/>
      <c r="V195" s="8"/>
      <c r="W195" s="67"/>
    </row>
    <row r="196" spans="1:23" ht="15.75" outlineLevel="7" x14ac:dyDescent="0.2">
      <c r="A196" s="5" t="s">
        <v>35</v>
      </c>
      <c r="B196" s="5" t="s">
        <v>564</v>
      </c>
      <c r="C196" s="11"/>
      <c r="D196" s="11"/>
      <c r="E196" s="12" t="s">
        <v>545</v>
      </c>
      <c r="F196" s="4">
        <f>F197+F220+F231+F237+F252</f>
        <v>268797.88399999996</v>
      </c>
      <c r="G196" s="4">
        <f t="shared" ref="G196:J196" si="373">G197+G220+G231+G237+G252</f>
        <v>1350</v>
      </c>
      <c r="H196" s="4">
        <f t="shared" si="373"/>
        <v>270147.88399999996</v>
      </c>
      <c r="I196" s="135">
        <f t="shared" si="373"/>
        <v>3.3000000000000002E-2</v>
      </c>
      <c r="J196" s="135">
        <f t="shared" si="373"/>
        <v>68176.168560000006</v>
      </c>
      <c r="K196" s="135">
        <f t="shared" ref="K196:L196" si="374">K197+K220+K231+K237+K252</f>
        <v>0</v>
      </c>
      <c r="L196" s="4">
        <f t="shared" si="374"/>
        <v>338324.08555999998</v>
      </c>
      <c r="M196" s="4">
        <f>M197+M220+M231+M237+M252</f>
        <v>243754.3</v>
      </c>
      <c r="N196" s="4">
        <f t="shared" ref="N196" si="375">N197+N220+N231+N237+N252</f>
        <v>0</v>
      </c>
      <c r="O196" s="4">
        <f t="shared" ref="O196:Q196" si="376">O197+O220+O231+O237+O252</f>
        <v>243754.3</v>
      </c>
      <c r="P196" s="135">
        <f t="shared" si="376"/>
        <v>0</v>
      </c>
      <c r="Q196" s="4">
        <f t="shared" si="376"/>
        <v>243754.3</v>
      </c>
      <c r="R196" s="4">
        <f>R197+R220+R231+R237+R252</f>
        <v>235594</v>
      </c>
      <c r="S196" s="4">
        <f t="shared" ref="S196" si="377">S197+S220+S231+S237+S252</f>
        <v>0</v>
      </c>
      <c r="T196" s="4">
        <f t="shared" ref="T196:V196" si="378">T197+T220+T231+T237+T252</f>
        <v>235594</v>
      </c>
      <c r="U196" s="135">
        <f t="shared" si="378"/>
        <v>666.68100000000004</v>
      </c>
      <c r="V196" s="4">
        <f t="shared" si="378"/>
        <v>236260.68100000001</v>
      </c>
      <c r="W196" s="67"/>
    </row>
    <row r="197" spans="1:23" ht="15.75" outlineLevel="1" x14ac:dyDescent="0.2">
      <c r="A197" s="5" t="s">
        <v>35</v>
      </c>
      <c r="B197" s="5" t="s">
        <v>152</v>
      </c>
      <c r="C197" s="5"/>
      <c r="D197" s="5"/>
      <c r="E197" s="21" t="s">
        <v>153</v>
      </c>
      <c r="F197" s="4">
        <f>F198+F205+F213</f>
        <v>6565.9840000000004</v>
      </c>
      <c r="G197" s="4">
        <f t="shared" ref="G197:J197" si="379">G198+G205+G213</f>
        <v>1850</v>
      </c>
      <c r="H197" s="4">
        <f t="shared" si="379"/>
        <v>8415.9840000000004</v>
      </c>
      <c r="I197" s="135">
        <f t="shared" si="379"/>
        <v>3.3000000000000002E-2</v>
      </c>
      <c r="J197" s="135">
        <f t="shared" si="379"/>
        <v>0</v>
      </c>
      <c r="K197" s="135">
        <f t="shared" ref="K197:L197" si="380">K198+K205+K213</f>
        <v>0</v>
      </c>
      <c r="L197" s="4">
        <f t="shared" si="380"/>
        <v>8416.0169999999998</v>
      </c>
      <c r="M197" s="4">
        <f>M198+M205+M213</f>
        <v>6405.1</v>
      </c>
      <c r="N197" s="4">
        <f t="shared" ref="N197" si="381">N198+N205+N213</f>
        <v>600</v>
      </c>
      <c r="O197" s="4">
        <f t="shared" ref="O197:Q197" si="382">O198+O205+O213</f>
        <v>7005.1</v>
      </c>
      <c r="P197" s="135">
        <f t="shared" si="382"/>
        <v>0</v>
      </c>
      <c r="Q197" s="4">
        <f t="shared" si="382"/>
        <v>7005.1</v>
      </c>
      <c r="R197" s="4">
        <f>R198+R205+R213</f>
        <v>3205.1</v>
      </c>
      <c r="S197" s="4">
        <f t="shared" ref="S197" si="383">S198+S205+S213</f>
        <v>600</v>
      </c>
      <c r="T197" s="4">
        <f t="shared" ref="T197:V197" si="384">T198+T205+T213</f>
        <v>3805.1</v>
      </c>
      <c r="U197" s="135">
        <f t="shared" si="384"/>
        <v>666.68100000000004</v>
      </c>
      <c r="V197" s="4">
        <f t="shared" si="384"/>
        <v>4471.7809999999999</v>
      </c>
      <c r="W197" s="67"/>
    </row>
    <row r="198" spans="1:23" ht="47.25" hidden="1" outlineLevel="2" x14ac:dyDescent="0.2">
      <c r="A198" s="5" t="s">
        <v>35</v>
      </c>
      <c r="B198" s="5" t="s">
        <v>152</v>
      </c>
      <c r="C198" s="5" t="s">
        <v>76</v>
      </c>
      <c r="D198" s="5"/>
      <c r="E198" s="21" t="s">
        <v>77</v>
      </c>
      <c r="F198" s="4">
        <f t="shared" ref="F198:V199" si="385">F199</f>
        <v>2526.5</v>
      </c>
      <c r="G198" s="4">
        <f t="shared" si="385"/>
        <v>0</v>
      </c>
      <c r="H198" s="4">
        <f t="shared" si="385"/>
        <v>2526.5</v>
      </c>
      <c r="I198" s="135">
        <f t="shared" si="385"/>
        <v>0</v>
      </c>
      <c r="J198" s="135">
        <f t="shared" si="385"/>
        <v>0</v>
      </c>
      <c r="K198" s="135">
        <f t="shared" si="385"/>
        <v>0</v>
      </c>
      <c r="L198" s="4">
        <f t="shared" si="385"/>
        <v>2526.5</v>
      </c>
      <c r="M198" s="4">
        <f t="shared" si="385"/>
        <v>2530.1</v>
      </c>
      <c r="N198" s="4">
        <f t="shared" si="385"/>
        <v>0</v>
      </c>
      <c r="O198" s="4">
        <f t="shared" si="385"/>
        <v>2530.1</v>
      </c>
      <c r="P198" s="135">
        <f t="shared" si="385"/>
        <v>0</v>
      </c>
      <c r="Q198" s="4">
        <f t="shared" si="385"/>
        <v>2530.1</v>
      </c>
      <c r="R198" s="4">
        <f t="shared" si="385"/>
        <v>2530.1</v>
      </c>
      <c r="S198" s="4">
        <f t="shared" si="385"/>
        <v>0</v>
      </c>
      <c r="T198" s="4">
        <f t="shared" si="385"/>
        <v>2530.1</v>
      </c>
      <c r="U198" s="135">
        <f t="shared" si="385"/>
        <v>0</v>
      </c>
      <c r="V198" s="4">
        <f t="shared" si="385"/>
        <v>2530.1</v>
      </c>
      <c r="W198" s="67"/>
    </row>
    <row r="199" spans="1:23" ht="31.5" hidden="1" outlineLevel="3" x14ac:dyDescent="0.2">
      <c r="A199" s="5" t="s">
        <v>35</v>
      </c>
      <c r="B199" s="5" t="s">
        <v>152</v>
      </c>
      <c r="C199" s="5" t="s">
        <v>78</v>
      </c>
      <c r="D199" s="5"/>
      <c r="E199" s="21" t="s">
        <v>79</v>
      </c>
      <c r="F199" s="4">
        <f t="shared" si="385"/>
        <v>2526.5</v>
      </c>
      <c r="G199" s="4">
        <f t="shared" si="385"/>
        <v>0</v>
      </c>
      <c r="H199" s="4">
        <f t="shared" si="385"/>
        <v>2526.5</v>
      </c>
      <c r="I199" s="135">
        <f t="shared" si="385"/>
        <v>0</v>
      </c>
      <c r="J199" s="135">
        <f t="shared" si="385"/>
        <v>0</v>
      </c>
      <c r="K199" s="135">
        <f t="shared" si="385"/>
        <v>0</v>
      </c>
      <c r="L199" s="4">
        <f t="shared" si="385"/>
        <v>2526.5</v>
      </c>
      <c r="M199" s="4">
        <f t="shared" si="385"/>
        <v>2530.1</v>
      </c>
      <c r="N199" s="4">
        <f t="shared" si="385"/>
        <v>0</v>
      </c>
      <c r="O199" s="4">
        <f t="shared" si="385"/>
        <v>2530.1</v>
      </c>
      <c r="P199" s="135">
        <f t="shared" si="385"/>
        <v>0</v>
      </c>
      <c r="Q199" s="4">
        <f t="shared" si="385"/>
        <v>2530.1</v>
      </c>
      <c r="R199" s="4">
        <f t="shared" si="385"/>
        <v>2530.1</v>
      </c>
      <c r="S199" s="4">
        <f t="shared" si="385"/>
        <v>0</v>
      </c>
      <c r="T199" s="4">
        <f t="shared" si="385"/>
        <v>2530.1</v>
      </c>
      <c r="U199" s="135">
        <f t="shared" si="385"/>
        <v>0</v>
      </c>
      <c r="V199" s="4">
        <f t="shared" si="385"/>
        <v>2530.1</v>
      </c>
      <c r="W199" s="67"/>
    </row>
    <row r="200" spans="1:23" ht="31.5" hidden="1" outlineLevel="4" x14ac:dyDescent="0.2">
      <c r="A200" s="5" t="s">
        <v>35</v>
      </c>
      <c r="B200" s="5" t="s">
        <v>152</v>
      </c>
      <c r="C200" s="5" t="s">
        <v>147</v>
      </c>
      <c r="D200" s="5"/>
      <c r="E200" s="21" t="s">
        <v>148</v>
      </c>
      <c r="F200" s="4">
        <f>F201+F203</f>
        <v>2526.5</v>
      </c>
      <c r="G200" s="4">
        <f t="shared" ref="G200:J200" si="386">G201+G203</f>
        <v>0</v>
      </c>
      <c r="H200" s="4">
        <f t="shared" si="386"/>
        <v>2526.5</v>
      </c>
      <c r="I200" s="135">
        <f t="shared" si="386"/>
        <v>0</v>
      </c>
      <c r="J200" s="135">
        <f t="shared" si="386"/>
        <v>0</v>
      </c>
      <c r="K200" s="135">
        <f t="shared" ref="K200:L200" si="387">K201+K203</f>
        <v>0</v>
      </c>
      <c r="L200" s="4">
        <f t="shared" si="387"/>
        <v>2526.5</v>
      </c>
      <c r="M200" s="4">
        <f t="shared" ref="M200:R200" si="388">M201+M203</f>
        <v>2530.1</v>
      </c>
      <c r="N200" s="4">
        <f t="shared" ref="N200" si="389">N201+N203</f>
        <v>0</v>
      </c>
      <c r="O200" s="4">
        <f t="shared" ref="O200:Q200" si="390">O201+O203</f>
        <v>2530.1</v>
      </c>
      <c r="P200" s="135">
        <f t="shared" si="390"/>
        <v>0</v>
      </c>
      <c r="Q200" s="4">
        <f t="shared" si="390"/>
        <v>2530.1</v>
      </c>
      <c r="R200" s="4">
        <f t="shared" si="388"/>
        <v>2530.1</v>
      </c>
      <c r="S200" s="4">
        <f t="shared" ref="S200" si="391">S201+S203</f>
        <v>0</v>
      </c>
      <c r="T200" s="4">
        <f t="shared" ref="T200:V200" si="392">T201+T203</f>
        <v>2530.1</v>
      </c>
      <c r="U200" s="135">
        <f t="shared" si="392"/>
        <v>0</v>
      </c>
      <c r="V200" s="4">
        <f t="shared" si="392"/>
        <v>2530.1</v>
      </c>
      <c r="W200" s="67"/>
    </row>
    <row r="201" spans="1:23" s="92" customFormat="1" ht="31.5" hidden="1" outlineLevel="5" x14ac:dyDescent="0.2">
      <c r="A201" s="5" t="s">
        <v>35</v>
      </c>
      <c r="B201" s="5" t="s">
        <v>152</v>
      </c>
      <c r="C201" s="5" t="s">
        <v>154</v>
      </c>
      <c r="D201" s="5"/>
      <c r="E201" s="21" t="s">
        <v>155</v>
      </c>
      <c r="F201" s="4">
        <f t="shared" ref="F201:V201" si="393">F202</f>
        <v>2399.6999999999998</v>
      </c>
      <c r="G201" s="4">
        <f t="shared" si="393"/>
        <v>0</v>
      </c>
      <c r="H201" s="4">
        <f t="shared" si="393"/>
        <v>2399.6999999999998</v>
      </c>
      <c r="I201" s="135">
        <f t="shared" si="393"/>
        <v>0</v>
      </c>
      <c r="J201" s="135">
        <f t="shared" si="393"/>
        <v>0</v>
      </c>
      <c r="K201" s="135">
        <f t="shared" si="393"/>
        <v>0</v>
      </c>
      <c r="L201" s="4">
        <f t="shared" si="393"/>
        <v>2399.6999999999998</v>
      </c>
      <c r="M201" s="4">
        <f t="shared" si="393"/>
        <v>2399.6999999999998</v>
      </c>
      <c r="N201" s="4">
        <f t="shared" si="393"/>
        <v>0</v>
      </c>
      <c r="O201" s="4">
        <f t="shared" si="393"/>
        <v>2399.6999999999998</v>
      </c>
      <c r="P201" s="135">
        <f t="shared" si="393"/>
        <v>0</v>
      </c>
      <c r="Q201" s="4">
        <f t="shared" si="393"/>
        <v>2399.6999999999998</v>
      </c>
      <c r="R201" s="4">
        <f t="shared" si="393"/>
        <v>2399.6999999999998</v>
      </c>
      <c r="S201" s="4">
        <f t="shared" si="393"/>
        <v>0</v>
      </c>
      <c r="T201" s="4">
        <f t="shared" si="393"/>
        <v>2399.6999999999998</v>
      </c>
      <c r="U201" s="135">
        <f t="shared" si="393"/>
        <v>0</v>
      </c>
      <c r="V201" s="4">
        <f t="shared" si="393"/>
        <v>2399.6999999999998</v>
      </c>
      <c r="W201" s="67"/>
    </row>
    <row r="202" spans="1:23" s="92" customFormat="1" ht="31.5" hidden="1" outlineLevel="7" x14ac:dyDescent="0.2">
      <c r="A202" s="11" t="s">
        <v>35</v>
      </c>
      <c r="B202" s="11" t="s">
        <v>152</v>
      </c>
      <c r="C202" s="11" t="s">
        <v>154</v>
      </c>
      <c r="D202" s="11" t="s">
        <v>92</v>
      </c>
      <c r="E202" s="16" t="s">
        <v>93</v>
      </c>
      <c r="F202" s="8">
        <v>2399.6999999999998</v>
      </c>
      <c r="G202" s="8"/>
      <c r="H202" s="8">
        <f>SUM(F202:G202)</f>
        <v>2399.6999999999998</v>
      </c>
      <c r="I202" s="136"/>
      <c r="J202" s="136"/>
      <c r="K202" s="136"/>
      <c r="L202" s="8">
        <f>SUM(H202:K202)</f>
        <v>2399.6999999999998</v>
      </c>
      <c r="M202" s="8">
        <v>2399.6999999999998</v>
      </c>
      <c r="N202" s="8"/>
      <c r="O202" s="8">
        <f>SUM(M202:N202)</f>
        <v>2399.6999999999998</v>
      </c>
      <c r="P202" s="136"/>
      <c r="Q202" s="8">
        <f>SUM(O202:P202)</f>
        <v>2399.6999999999998</v>
      </c>
      <c r="R202" s="8">
        <v>2399.6999999999998</v>
      </c>
      <c r="S202" s="8"/>
      <c r="T202" s="8">
        <f>SUM(R202:S202)</f>
        <v>2399.6999999999998</v>
      </c>
      <c r="U202" s="136"/>
      <c r="V202" s="8">
        <f>SUM(T202:U202)</f>
        <v>2399.6999999999998</v>
      </c>
      <c r="W202" s="67"/>
    </row>
    <row r="203" spans="1:23" s="92" customFormat="1" ht="47.25" hidden="1" outlineLevel="5" x14ac:dyDescent="0.2">
      <c r="A203" s="5" t="s">
        <v>35</v>
      </c>
      <c r="B203" s="5" t="s">
        <v>152</v>
      </c>
      <c r="C203" s="5" t="s">
        <v>156</v>
      </c>
      <c r="D203" s="5"/>
      <c r="E203" s="21" t="s">
        <v>157</v>
      </c>
      <c r="F203" s="4">
        <f t="shared" ref="F203:V203" si="394">F204</f>
        <v>126.8</v>
      </c>
      <c r="G203" s="4">
        <f t="shared" si="394"/>
        <v>0</v>
      </c>
      <c r="H203" s="4">
        <f t="shared" si="394"/>
        <v>126.8</v>
      </c>
      <c r="I203" s="135">
        <f t="shared" si="394"/>
        <v>0</v>
      </c>
      <c r="J203" s="135">
        <f t="shared" si="394"/>
        <v>0</v>
      </c>
      <c r="K203" s="135">
        <f t="shared" si="394"/>
        <v>0</v>
      </c>
      <c r="L203" s="4">
        <f t="shared" si="394"/>
        <v>126.8</v>
      </c>
      <c r="M203" s="4">
        <f t="shared" si="394"/>
        <v>130.4</v>
      </c>
      <c r="N203" s="4">
        <f t="shared" si="394"/>
        <v>0</v>
      </c>
      <c r="O203" s="4">
        <f t="shared" si="394"/>
        <v>130.4</v>
      </c>
      <c r="P203" s="135">
        <f t="shared" si="394"/>
        <v>0</v>
      </c>
      <c r="Q203" s="4">
        <f t="shared" si="394"/>
        <v>130.4</v>
      </c>
      <c r="R203" s="4">
        <f t="shared" si="394"/>
        <v>130.4</v>
      </c>
      <c r="S203" s="4">
        <f t="shared" si="394"/>
        <v>0</v>
      </c>
      <c r="T203" s="4">
        <f t="shared" si="394"/>
        <v>130.4</v>
      </c>
      <c r="U203" s="135">
        <f t="shared" si="394"/>
        <v>0</v>
      </c>
      <c r="V203" s="4">
        <f t="shared" si="394"/>
        <v>130.4</v>
      </c>
      <c r="W203" s="67"/>
    </row>
    <row r="204" spans="1:23" s="92" customFormat="1" ht="31.5" hidden="1" outlineLevel="7" x14ac:dyDescent="0.2">
      <c r="A204" s="11" t="s">
        <v>35</v>
      </c>
      <c r="B204" s="11" t="s">
        <v>152</v>
      </c>
      <c r="C204" s="11" t="s">
        <v>156</v>
      </c>
      <c r="D204" s="11" t="s">
        <v>92</v>
      </c>
      <c r="E204" s="16" t="s">
        <v>93</v>
      </c>
      <c r="F204" s="8">
        <v>126.8</v>
      </c>
      <c r="G204" s="8"/>
      <c r="H204" s="8">
        <f>SUM(F204:G204)</f>
        <v>126.8</v>
      </c>
      <c r="I204" s="136"/>
      <c r="J204" s="136"/>
      <c r="K204" s="136"/>
      <c r="L204" s="8">
        <f>SUM(H204:K204)</f>
        <v>126.8</v>
      </c>
      <c r="M204" s="8">
        <v>130.4</v>
      </c>
      <c r="N204" s="8"/>
      <c r="O204" s="8">
        <f>SUM(M204:N204)</f>
        <v>130.4</v>
      </c>
      <c r="P204" s="136"/>
      <c r="Q204" s="8">
        <f>SUM(O204:P204)</f>
        <v>130.4</v>
      </c>
      <c r="R204" s="8">
        <v>130.4</v>
      </c>
      <c r="S204" s="8"/>
      <c r="T204" s="8">
        <f>SUM(R204:S204)</f>
        <v>130.4</v>
      </c>
      <c r="U204" s="136"/>
      <c r="V204" s="8">
        <f>SUM(T204:U204)</f>
        <v>130.4</v>
      </c>
      <c r="W204" s="67"/>
    </row>
    <row r="205" spans="1:23" ht="31.5" hidden="1" outlineLevel="2" x14ac:dyDescent="0.2">
      <c r="A205" s="5" t="s">
        <v>35</v>
      </c>
      <c r="B205" s="5" t="s">
        <v>152</v>
      </c>
      <c r="C205" s="5" t="s">
        <v>158</v>
      </c>
      <c r="D205" s="5"/>
      <c r="E205" s="21" t="s">
        <v>159</v>
      </c>
      <c r="F205" s="4">
        <f>F206</f>
        <v>675</v>
      </c>
      <c r="G205" s="4">
        <f t="shared" ref="G205:L205" si="395">G206</f>
        <v>1850</v>
      </c>
      <c r="H205" s="4">
        <f t="shared" si="395"/>
        <v>2525</v>
      </c>
      <c r="I205" s="135">
        <f t="shared" si="395"/>
        <v>0</v>
      </c>
      <c r="J205" s="135">
        <f t="shared" si="395"/>
        <v>0</v>
      </c>
      <c r="K205" s="135">
        <f t="shared" si="395"/>
        <v>0</v>
      </c>
      <c r="L205" s="4">
        <f t="shared" si="395"/>
        <v>2525</v>
      </c>
      <c r="M205" s="4">
        <f t="shared" ref="M205:R205" si="396">M206</f>
        <v>675</v>
      </c>
      <c r="N205" s="4">
        <f t="shared" ref="N205" si="397">N206</f>
        <v>600</v>
      </c>
      <c r="O205" s="4">
        <f t="shared" ref="O205:Q205" si="398">O206</f>
        <v>1275</v>
      </c>
      <c r="P205" s="135">
        <f t="shared" si="398"/>
        <v>0</v>
      </c>
      <c r="Q205" s="4">
        <f t="shared" si="398"/>
        <v>1275</v>
      </c>
      <c r="R205" s="4">
        <f t="shared" si="396"/>
        <v>675</v>
      </c>
      <c r="S205" s="4">
        <f t="shared" ref="S205" si="399">S206</f>
        <v>600</v>
      </c>
      <c r="T205" s="4">
        <f t="shared" ref="T205:V205" si="400">T206</f>
        <v>1275</v>
      </c>
      <c r="U205" s="135">
        <f t="shared" si="400"/>
        <v>0</v>
      </c>
      <c r="V205" s="4">
        <f t="shared" si="400"/>
        <v>1275</v>
      </c>
      <c r="W205" s="67"/>
    </row>
    <row r="206" spans="1:23" ht="31.5" hidden="1" outlineLevel="3" x14ac:dyDescent="0.2">
      <c r="A206" s="5" t="s">
        <v>35</v>
      </c>
      <c r="B206" s="5" t="s">
        <v>152</v>
      </c>
      <c r="C206" s="5" t="s">
        <v>160</v>
      </c>
      <c r="D206" s="5"/>
      <c r="E206" s="21" t="s">
        <v>161</v>
      </c>
      <c r="F206" s="4">
        <f>F207+F210</f>
        <v>675</v>
      </c>
      <c r="G206" s="4">
        <f t="shared" ref="G206:J206" si="401">G207+G210</f>
        <v>1850</v>
      </c>
      <c r="H206" s="4">
        <f t="shared" si="401"/>
        <v>2525</v>
      </c>
      <c r="I206" s="135">
        <f t="shared" si="401"/>
        <v>0</v>
      </c>
      <c r="J206" s="135">
        <f t="shared" si="401"/>
        <v>0</v>
      </c>
      <c r="K206" s="135">
        <f t="shared" ref="K206:L206" si="402">K207+K210</f>
        <v>0</v>
      </c>
      <c r="L206" s="4">
        <f t="shared" si="402"/>
        <v>2525</v>
      </c>
      <c r="M206" s="4">
        <f>M207+M210</f>
        <v>675</v>
      </c>
      <c r="N206" s="4">
        <f t="shared" ref="N206" si="403">N207+N210</f>
        <v>600</v>
      </c>
      <c r="O206" s="4">
        <f t="shared" ref="O206:Q206" si="404">O207+O210</f>
        <v>1275</v>
      </c>
      <c r="P206" s="135">
        <f t="shared" si="404"/>
        <v>0</v>
      </c>
      <c r="Q206" s="4">
        <f t="shared" si="404"/>
        <v>1275</v>
      </c>
      <c r="R206" s="4">
        <f>R207+R210</f>
        <v>675</v>
      </c>
      <c r="S206" s="4">
        <f t="shared" ref="S206" si="405">S207+S210</f>
        <v>600</v>
      </c>
      <c r="T206" s="4">
        <f t="shared" ref="T206:V206" si="406">T207+T210</f>
        <v>1275</v>
      </c>
      <c r="U206" s="135">
        <f t="shared" si="406"/>
        <v>0</v>
      </c>
      <c r="V206" s="4">
        <f t="shared" si="406"/>
        <v>1275</v>
      </c>
      <c r="W206" s="67"/>
    </row>
    <row r="207" spans="1:23" ht="31.5" hidden="1" outlineLevel="4" x14ac:dyDescent="0.2">
      <c r="A207" s="5" t="s">
        <v>35</v>
      </c>
      <c r="B207" s="5" t="s">
        <v>152</v>
      </c>
      <c r="C207" s="5" t="s">
        <v>162</v>
      </c>
      <c r="D207" s="5"/>
      <c r="E207" s="21" t="s">
        <v>163</v>
      </c>
      <c r="F207" s="4">
        <f>F208</f>
        <v>475</v>
      </c>
      <c r="G207" s="4">
        <f t="shared" ref="G207:L207" si="407">G208</f>
        <v>1150</v>
      </c>
      <c r="H207" s="4">
        <f t="shared" si="407"/>
        <v>1625</v>
      </c>
      <c r="I207" s="135">
        <f t="shared" si="407"/>
        <v>0</v>
      </c>
      <c r="J207" s="135">
        <f t="shared" si="407"/>
        <v>0</v>
      </c>
      <c r="K207" s="135">
        <f t="shared" si="407"/>
        <v>0</v>
      </c>
      <c r="L207" s="4">
        <f t="shared" si="407"/>
        <v>1625</v>
      </c>
      <c r="M207" s="4">
        <f t="shared" ref="M207:R207" si="408">M208</f>
        <v>475</v>
      </c>
      <c r="N207" s="4">
        <f t="shared" ref="N207" si="409">N208</f>
        <v>0</v>
      </c>
      <c r="O207" s="4">
        <f t="shared" ref="O207:Q207" si="410">O208</f>
        <v>475</v>
      </c>
      <c r="P207" s="135">
        <f t="shared" si="410"/>
        <v>0</v>
      </c>
      <c r="Q207" s="4">
        <f t="shared" si="410"/>
        <v>475</v>
      </c>
      <c r="R207" s="4">
        <f t="shared" si="408"/>
        <v>475</v>
      </c>
      <c r="S207" s="4">
        <f t="shared" ref="S207" si="411">S208</f>
        <v>0</v>
      </c>
      <c r="T207" s="4">
        <f t="shared" ref="T207:V207" si="412">T208</f>
        <v>475</v>
      </c>
      <c r="U207" s="135">
        <f t="shared" si="412"/>
        <v>0</v>
      </c>
      <c r="V207" s="4">
        <f t="shared" si="412"/>
        <v>475</v>
      </c>
      <c r="W207" s="67"/>
    </row>
    <row r="208" spans="1:23" ht="31.5" hidden="1" outlineLevel="5" x14ac:dyDescent="0.2">
      <c r="A208" s="5" t="s">
        <v>35</v>
      </c>
      <c r="B208" s="5" t="s">
        <v>152</v>
      </c>
      <c r="C208" s="5" t="s">
        <v>164</v>
      </c>
      <c r="D208" s="5"/>
      <c r="E208" s="21" t="s">
        <v>165</v>
      </c>
      <c r="F208" s="4">
        <f t="shared" ref="F208:V208" si="413">F209</f>
        <v>475</v>
      </c>
      <c r="G208" s="4">
        <f t="shared" si="413"/>
        <v>1150</v>
      </c>
      <c r="H208" s="4">
        <f t="shared" si="413"/>
        <v>1625</v>
      </c>
      <c r="I208" s="135">
        <f t="shared" si="413"/>
        <v>0</v>
      </c>
      <c r="J208" s="135">
        <f t="shared" si="413"/>
        <v>0</v>
      </c>
      <c r="K208" s="135">
        <f t="shared" si="413"/>
        <v>0</v>
      </c>
      <c r="L208" s="4">
        <f t="shared" si="413"/>
        <v>1625</v>
      </c>
      <c r="M208" s="4">
        <f t="shared" si="413"/>
        <v>475</v>
      </c>
      <c r="N208" s="4">
        <f t="shared" si="413"/>
        <v>0</v>
      </c>
      <c r="O208" s="4">
        <f t="shared" si="413"/>
        <v>475</v>
      </c>
      <c r="P208" s="135">
        <f t="shared" si="413"/>
        <v>0</v>
      </c>
      <c r="Q208" s="4">
        <f t="shared" si="413"/>
        <v>475</v>
      </c>
      <c r="R208" s="4">
        <f t="shared" si="413"/>
        <v>475</v>
      </c>
      <c r="S208" s="4">
        <f t="shared" si="413"/>
        <v>0</v>
      </c>
      <c r="T208" s="4">
        <f t="shared" si="413"/>
        <v>475</v>
      </c>
      <c r="U208" s="135">
        <f t="shared" si="413"/>
        <v>0</v>
      </c>
      <c r="V208" s="4">
        <f t="shared" si="413"/>
        <v>475</v>
      </c>
      <c r="W208" s="67"/>
    </row>
    <row r="209" spans="1:23" ht="21" hidden="1" customHeight="1" outlineLevel="7" x14ac:dyDescent="0.2">
      <c r="A209" s="11" t="s">
        <v>35</v>
      </c>
      <c r="B209" s="11" t="s">
        <v>152</v>
      </c>
      <c r="C209" s="11" t="s">
        <v>164</v>
      </c>
      <c r="D209" s="11" t="s">
        <v>27</v>
      </c>
      <c r="E209" s="16" t="s">
        <v>28</v>
      </c>
      <c r="F209" s="8">
        <v>475</v>
      </c>
      <c r="G209" s="8">
        <v>1150</v>
      </c>
      <c r="H209" s="8">
        <f>SUM(F209:G209)</f>
        <v>1625</v>
      </c>
      <c r="I209" s="136"/>
      <c r="J209" s="136"/>
      <c r="K209" s="136"/>
      <c r="L209" s="8">
        <f>SUM(H209:K209)</f>
        <v>1625</v>
      </c>
      <c r="M209" s="8">
        <v>475</v>
      </c>
      <c r="N209" s="8"/>
      <c r="O209" s="8">
        <f>SUM(M209:N209)</f>
        <v>475</v>
      </c>
      <c r="P209" s="136"/>
      <c r="Q209" s="8">
        <f>SUM(O209:P209)</f>
        <v>475</v>
      </c>
      <c r="R209" s="8">
        <v>475</v>
      </c>
      <c r="S209" s="8"/>
      <c r="T209" s="8">
        <f>SUM(R209:S209)</f>
        <v>475</v>
      </c>
      <c r="U209" s="136"/>
      <c r="V209" s="8">
        <f>SUM(T209:U209)</f>
        <v>475</v>
      </c>
      <c r="W209" s="67"/>
    </row>
    <row r="210" spans="1:23" ht="31.5" hidden="1" outlineLevel="4" x14ac:dyDescent="0.2">
      <c r="A210" s="5" t="s">
        <v>35</v>
      </c>
      <c r="B210" s="5" t="s">
        <v>152</v>
      </c>
      <c r="C210" s="5" t="s">
        <v>166</v>
      </c>
      <c r="D210" s="5"/>
      <c r="E210" s="21" t="s">
        <v>167</v>
      </c>
      <c r="F210" s="4">
        <f t="shared" ref="F210:V211" si="414">F211</f>
        <v>200</v>
      </c>
      <c r="G210" s="4">
        <f t="shared" si="414"/>
        <v>700</v>
      </c>
      <c r="H210" s="4">
        <f t="shared" si="414"/>
        <v>900</v>
      </c>
      <c r="I210" s="135">
        <f t="shared" si="414"/>
        <v>0</v>
      </c>
      <c r="J210" s="135">
        <f t="shared" si="414"/>
        <v>0</v>
      </c>
      <c r="K210" s="135">
        <f t="shared" si="414"/>
        <v>0</v>
      </c>
      <c r="L210" s="4">
        <f t="shared" si="414"/>
        <v>900</v>
      </c>
      <c r="M210" s="4">
        <f t="shared" si="414"/>
        <v>200</v>
      </c>
      <c r="N210" s="4">
        <f t="shared" si="414"/>
        <v>600</v>
      </c>
      <c r="O210" s="4">
        <f t="shared" si="414"/>
        <v>800</v>
      </c>
      <c r="P210" s="135">
        <f t="shared" si="414"/>
        <v>0</v>
      </c>
      <c r="Q210" s="4">
        <f t="shared" si="414"/>
        <v>800</v>
      </c>
      <c r="R210" s="4">
        <f t="shared" si="414"/>
        <v>200</v>
      </c>
      <c r="S210" s="4">
        <f t="shared" si="414"/>
        <v>600</v>
      </c>
      <c r="T210" s="4">
        <f t="shared" si="414"/>
        <v>800</v>
      </c>
      <c r="U210" s="135">
        <f t="shared" si="414"/>
        <v>0</v>
      </c>
      <c r="V210" s="4">
        <f t="shared" si="414"/>
        <v>800</v>
      </c>
      <c r="W210" s="67"/>
    </row>
    <row r="211" spans="1:23" ht="31.5" hidden="1" outlineLevel="5" x14ac:dyDescent="0.2">
      <c r="A211" s="5" t="s">
        <v>35</v>
      </c>
      <c r="B211" s="5" t="s">
        <v>152</v>
      </c>
      <c r="C211" s="5" t="s">
        <v>168</v>
      </c>
      <c r="D211" s="5"/>
      <c r="E211" s="21" t="s">
        <v>169</v>
      </c>
      <c r="F211" s="4">
        <f t="shared" si="414"/>
        <v>200</v>
      </c>
      <c r="G211" s="4">
        <f t="shared" si="414"/>
        <v>700</v>
      </c>
      <c r="H211" s="4">
        <f t="shared" si="414"/>
        <v>900</v>
      </c>
      <c r="I211" s="135">
        <f t="shared" si="414"/>
        <v>0</v>
      </c>
      <c r="J211" s="135">
        <f t="shared" si="414"/>
        <v>0</v>
      </c>
      <c r="K211" s="135">
        <f t="shared" si="414"/>
        <v>0</v>
      </c>
      <c r="L211" s="4">
        <f t="shared" si="414"/>
        <v>900</v>
      </c>
      <c r="M211" s="4">
        <f t="shared" si="414"/>
        <v>200</v>
      </c>
      <c r="N211" s="4">
        <f t="shared" si="414"/>
        <v>600</v>
      </c>
      <c r="O211" s="4">
        <f t="shared" si="414"/>
        <v>800</v>
      </c>
      <c r="P211" s="135">
        <f t="shared" si="414"/>
        <v>0</v>
      </c>
      <c r="Q211" s="4">
        <f t="shared" si="414"/>
        <v>800</v>
      </c>
      <c r="R211" s="4">
        <f t="shared" si="414"/>
        <v>200</v>
      </c>
      <c r="S211" s="4">
        <f t="shared" si="414"/>
        <v>600</v>
      </c>
      <c r="T211" s="4">
        <f t="shared" si="414"/>
        <v>800</v>
      </c>
      <c r="U211" s="135">
        <f t="shared" si="414"/>
        <v>0</v>
      </c>
      <c r="V211" s="4">
        <f t="shared" si="414"/>
        <v>800</v>
      </c>
      <c r="W211" s="67"/>
    </row>
    <row r="212" spans="1:23" ht="17.25" hidden="1" customHeight="1" outlineLevel="7" x14ac:dyDescent="0.2">
      <c r="A212" s="11" t="s">
        <v>35</v>
      </c>
      <c r="B212" s="11" t="s">
        <v>152</v>
      </c>
      <c r="C212" s="11" t="s">
        <v>168</v>
      </c>
      <c r="D212" s="11" t="s">
        <v>27</v>
      </c>
      <c r="E212" s="16" t="s">
        <v>28</v>
      </c>
      <c r="F212" s="8">
        <v>200</v>
      </c>
      <c r="G212" s="8">
        <v>700</v>
      </c>
      <c r="H212" s="8">
        <f>SUM(F212:G212)</f>
        <v>900</v>
      </c>
      <c r="I212" s="136"/>
      <c r="J212" s="136"/>
      <c r="K212" s="136"/>
      <c r="L212" s="8">
        <f>SUM(H212:K212)</f>
        <v>900</v>
      </c>
      <c r="M212" s="8">
        <v>200</v>
      </c>
      <c r="N212" s="8">
        <v>600</v>
      </c>
      <c r="O212" s="8">
        <f>SUM(M212:N212)</f>
        <v>800</v>
      </c>
      <c r="P212" s="136"/>
      <c r="Q212" s="8">
        <f>SUM(O212:P212)</f>
        <v>800</v>
      </c>
      <c r="R212" s="8">
        <v>200</v>
      </c>
      <c r="S212" s="8">
        <v>600</v>
      </c>
      <c r="T212" s="8">
        <f>SUM(R212:S212)</f>
        <v>800</v>
      </c>
      <c r="U212" s="136"/>
      <c r="V212" s="8">
        <f>SUM(T212:U212)</f>
        <v>800</v>
      </c>
      <c r="W212" s="67"/>
    </row>
    <row r="213" spans="1:23" ht="31.5" outlineLevel="2" x14ac:dyDescent="0.2">
      <c r="A213" s="5" t="s">
        <v>35</v>
      </c>
      <c r="B213" s="5" t="s">
        <v>152</v>
      </c>
      <c r="C213" s="5" t="s">
        <v>170</v>
      </c>
      <c r="D213" s="5"/>
      <c r="E213" s="21" t="s">
        <v>171</v>
      </c>
      <c r="F213" s="4">
        <f t="shared" ref="F213:V218" si="415">F214</f>
        <v>3364.4840000000004</v>
      </c>
      <c r="G213" s="4">
        <f t="shared" si="415"/>
        <v>0</v>
      </c>
      <c r="H213" s="4">
        <f t="shared" si="415"/>
        <v>3364.4840000000004</v>
      </c>
      <c r="I213" s="135">
        <f t="shared" si="415"/>
        <v>3.3000000000000002E-2</v>
      </c>
      <c r="J213" s="135">
        <f t="shared" si="415"/>
        <v>0</v>
      </c>
      <c r="K213" s="135">
        <f t="shared" si="415"/>
        <v>0</v>
      </c>
      <c r="L213" s="4">
        <f t="shared" si="415"/>
        <v>3364.5169999999998</v>
      </c>
      <c r="M213" s="4">
        <f t="shared" si="415"/>
        <v>3200</v>
      </c>
      <c r="N213" s="4">
        <f t="shared" si="415"/>
        <v>0</v>
      </c>
      <c r="O213" s="4">
        <f t="shared" si="415"/>
        <v>3200</v>
      </c>
      <c r="P213" s="135">
        <f t="shared" si="415"/>
        <v>0</v>
      </c>
      <c r="Q213" s="4">
        <f t="shared" si="415"/>
        <v>3200</v>
      </c>
      <c r="R213" s="4">
        <f t="shared" si="415"/>
        <v>0</v>
      </c>
      <c r="S213" s="4">
        <f t="shared" si="415"/>
        <v>0</v>
      </c>
      <c r="T213" s="4"/>
      <c r="U213" s="135">
        <f t="shared" si="415"/>
        <v>666.68100000000004</v>
      </c>
      <c r="V213" s="4">
        <f t="shared" si="415"/>
        <v>666.68100000000004</v>
      </c>
      <c r="W213" s="67"/>
    </row>
    <row r="214" spans="1:23" ht="15.75" outlineLevel="3" x14ac:dyDescent="0.2">
      <c r="A214" s="5" t="s">
        <v>35</v>
      </c>
      <c r="B214" s="5" t="s">
        <v>152</v>
      </c>
      <c r="C214" s="5" t="s">
        <v>172</v>
      </c>
      <c r="D214" s="5"/>
      <c r="E214" s="21" t="s">
        <v>604</v>
      </c>
      <c r="F214" s="4">
        <f t="shared" si="415"/>
        <v>3364.4840000000004</v>
      </c>
      <c r="G214" s="4">
        <f t="shared" si="415"/>
        <v>0</v>
      </c>
      <c r="H214" s="4">
        <f t="shared" si="415"/>
        <v>3364.4840000000004</v>
      </c>
      <c r="I214" s="135">
        <f t="shared" si="415"/>
        <v>3.3000000000000002E-2</v>
      </c>
      <c r="J214" s="135">
        <f t="shared" si="415"/>
        <v>0</v>
      </c>
      <c r="K214" s="135">
        <f t="shared" si="415"/>
        <v>0</v>
      </c>
      <c r="L214" s="4">
        <f t="shared" si="415"/>
        <v>3364.5169999999998</v>
      </c>
      <c r="M214" s="4">
        <f t="shared" si="415"/>
        <v>3200</v>
      </c>
      <c r="N214" s="4">
        <f t="shared" si="415"/>
        <v>0</v>
      </c>
      <c r="O214" s="4">
        <f t="shared" si="415"/>
        <v>3200</v>
      </c>
      <c r="P214" s="135">
        <f t="shared" si="415"/>
        <v>0</v>
      </c>
      <c r="Q214" s="4">
        <f t="shared" si="415"/>
        <v>3200</v>
      </c>
      <c r="R214" s="4">
        <f t="shared" si="415"/>
        <v>0</v>
      </c>
      <c r="S214" s="4">
        <f t="shared" si="415"/>
        <v>0</v>
      </c>
      <c r="T214" s="4"/>
      <c r="U214" s="135">
        <f t="shared" si="415"/>
        <v>666.68100000000004</v>
      </c>
      <c r="V214" s="4">
        <f t="shared" si="415"/>
        <v>666.68100000000004</v>
      </c>
      <c r="W214" s="67"/>
    </row>
    <row r="215" spans="1:23" ht="31.5" outlineLevel="4" x14ac:dyDescent="0.2">
      <c r="A215" s="5" t="s">
        <v>35</v>
      </c>
      <c r="B215" s="5" t="s">
        <v>152</v>
      </c>
      <c r="C215" s="5" t="s">
        <v>173</v>
      </c>
      <c r="D215" s="5"/>
      <c r="E215" s="21" t="s">
        <v>174</v>
      </c>
      <c r="F215" s="4">
        <f>F216+F218</f>
        <v>3364.4840000000004</v>
      </c>
      <c r="G215" s="4">
        <f t="shared" ref="G215:J215" si="416">G216+G218</f>
        <v>0</v>
      </c>
      <c r="H215" s="4">
        <f t="shared" si="416"/>
        <v>3364.4840000000004</v>
      </c>
      <c r="I215" s="135">
        <f t="shared" si="416"/>
        <v>3.3000000000000002E-2</v>
      </c>
      <c r="J215" s="135">
        <f t="shared" si="416"/>
        <v>0</v>
      </c>
      <c r="K215" s="135">
        <f t="shared" ref="K215:L215" si="417">K216+K218</f>
        <v>0</v>
      </c>
      <c r="L215" s="4">
        <f t="shared" si="417"/>
        <v>3364.5169999999998</v>
      </c>
      <c r="M215" s="4">
        <f t="shared" ref="M215:R215" si="418">M216+M218</f>
        <v>3200</v>
      </c>
      <c r="N215" s="4">
        <f t="shared" ref="N215" si="419">N216+N218</f>
        <v>0</v>
      </c>
      <c r="O215" s="4">
        <f t="shared" ref="O215:Q215" si="420">O216+O218</f>
        <v>3200</v>
      </c>
      <c r="P215" s="135">
        <f t="shared" si="420"/>
        <v>0</v>
      </c>
      <c r="Q215" s="4">
        <f t="shared" si="420"/>
        <v>3200</v>
      </c>
      <c r="R215" s="4">
        <f t="shared" si="418"/>
        <v>0</v>
      </c>
      <c r="S215" s="4">
        <f t="shared" ref="S215" si="421">S216+S218</f>
        <v>0</v>
      </c>
      <c r="T215" s="4"/>
      <c r="U215" s="135">
        <f t="shared" ref="U215:V215" si="422">U216+U218</f>
        <v>666.68100000000004</v>
      </c>
      <c r="V215" s="4">
        <f t="shared" si="422"/>
        <v>666.68100000000004</v>
      </c>
      <c r="W215" s="67"/>
    </row>
    <row r="216" spans="1:23" ht="47.25" outlineLevel="5" x14ac:dyDescent="0.2">
      <c r="A216" s="5" t="s">
        <v>35</v>
      </c>
      <c r="B216" s="5" t="s">
        <v>152</v>
      </c>
      <c r="C216" s="5" t="s">
        <v>175</v>
      </c>
      <c r="D216" s="5"/>
      <c r="E216" s="21" t="s">
        <v>574</v>
      </c>
      <c r="F216" s="4">
        <f t="shared" si="415"/>
        <v>841.18399999999997</v>
      </c>
      <c r="G216" s="4">
        <f t="shared" si="415"/>
        <v>0</v>
      </c>
      <c r="H216" s="4">
        <f t="shared" si="415"/>
        <v>841.18399999999997</v>
      </c>
      <c r="I216" s="135">
        <f t="shared" si="415"/>
        <v>0</v>
      </c>
      <c r="J216" s="135">
        <f t="shared" si="415"/>
        <v>0</v>
      </c>
      <c r="K216" s="135">
        <f t="shared" si="415"/>
        <v>0</v>
      </c>
      <c r="L216" s="4">
        <f t="shared" si="415"/>
        <v>841.18399999999997</v>
      </c>
      <c r="M216" s="4">
        <f t="shared" si="415"/>
        <v>800</v>
      </c>
      <c r="N216" s="4">
        <f t="shared" si="415"/>
        <v>0</v>
      </c>
      <c r="O216" s="4">
        <f t="shared" si="415"/>
        <v>800</v>
      </c>
      <c r="P216" s="135">
        <f t="shared" si="415"/>
        <v>0</v>
      </c>
      <c r="Q216" s="4">
        <f t="shared" si="415"/>
        <v>800</v>
      </c>
      <c r="R216" s="4">
        <f t="shared" si="415"/>
        <v>0</v>
      </c>
      <c r="S216" s="4">
        <f t="shared" si="415"/>
        <v>0</v>
      </c>
      <c r="T216" s="4"/>
      <c r="U216" s="135">
        <f t="shared" si="415"/>
        <v>666.68100000000004</v>
      </c>
      <c r="V216" s="4">
        <f t="shared" si="415"/>
        <v>666.68100000000004</v>
      </c>
      <c r="W216" s="67"/>
    </row>
    <row r="217" spans="1:23" ht="31.5" outlineLevel="7" x14ac:dyDescent="0.2">
      <c r="A217" s="11" t="s">
        <v>35</v>
      </c>
      <c r="B217" s="11" t="s">
        <v>152</v>
      </c>
      <c r="C217" s="11" t="s">
        <v>175</v>
      </c>
      <c r="D217" s="11" t="s">
        <v>92</v>
      </c>
      <c r="E217" s="16" t="s">
        <v>93</v>
      </c>
      <c r="F217" s="46">
        <v>841.18399999999997</v>
      </c>
      <c r="G217" s="8"/>
      <c r="H217" s="8">
        <f>SUM(F217:G217)</f>
        <v>841.18399999999997</v>
      </c>
      <c r="I217" s="136"/>
      <c r="J217" s="136"/>
      <c r="K217" s="136"/>
      <c r="L217" s="8">
        <f>SUM(H217:K217)</f>
        <v>841.18399999999997</v>
      </c>
      <c r="M217" s="8">
        <v>800</v>
      </c>
      <c r="N217" s="8"/>
      <c r="O217" s="8">
        <f>SUM(M217:N217)</f>
        <v>800</v>
      </c>
      <c r="P217" s="136"/>
      <c r="Q217" s="8">
        <f>SUM(O217:P217)</f>
        <v>800</v>
      </c>
      <c r="R217" s="8"/>
      <c r="S217" s="8"/>
      <c r="T217" s="8"/>
      <c r="U217" s="136">
        <v>666.68100000000004</v>
      </c>
      <c r="V217" s="8">
        <f>SUM(T217:U217)</f>
        <v>666.68100000000004</v>
      </c>
      <c r="W217" s="67"/>
    </row>
    <row r="218" spans="1:23" s="92" customFormat="1" ht="47.25" hidden="1" outlineLevel="5" x14ac:dyDescent="0.2">
      <c r="A218" s="5" t="s">
        <v>35</v>
      </c>
      <c r="B218" s="5" t="s">
        <v>152</v>
      </c>
      <c r="C218" s="5" t="s">
        <v>175</v>
      </c>
      <c r="D218" s="5"/>
      <c r="E218" s="21" t="s">
        <v>583</v>
      </c>
      <c r="F218" s="4">
        <f t="shared" si="415"/>
        <v>2523.3000000000002</v>
      </c>
      <c r="G218" s="4">
        <f t="shared" si="415"/>
        <v>0</v>
      </c>
      <c r="H218" s="4">
        <f t="shared" si="415"/>
        <v>2523.3000000000002</v>
      </c>
      <c r="I218" s="135">
        <f t="shared" si="415"/>
        <v>3.3000000000000002E-2</v>
      </c>
      <c r="J218" s="135">
        <f t="shared" si="415"/>
        <v>0</v>
      </c>
      <c r="K218" s="135">
        <f t="shared" si="415"/>
        <v>0</v>
      </c>
      <c r="L218" s="4">
        <f t="shared" si="415"/>
        <v>2523.3330000000001</v>
      </c>
      <c r="M218" s="4">
        <f t="shared" si="415"/>
        <v>2400</v>
      </c>
      <c r="N218" s="4">
        <f t="shared" si="415"/>
        <v>0</v>
      </c>
      <c r="O218" s="4">
        <f t="shared" si="415"/>
        <v>2400</v>
      </c>
      <c r="P218" s="135">
        <f t="shared" si="415"/>
        <v>0</v>
      </c>
      <c r="Q218" s="4">
        <f t="shared" si="415"/>
        <v>2400</v>
      </c>
      <c r="R218" s="4">
        <f t="shared" si="415"/>
        <v>0</v>
      </c>
      <c r="S218" s="4">
        <f t="shared" si="415"/>
        <v>0</v>
      </c>
      <c r="T218" s="4"/>
      <c r="U218" s="135">
        <f t="shared" si="415"/>
        <v>0</v>
      </c>
      <c r="V218" s="4">
        <f t="shared" si="415"/>
        <v>0</v>
      </c>
      <c r="W218" s="67"/>
    </row>
    <row r="219" spans="1:23" s="92" customFormat="1" ht="31.5" hidden="1" outlineLevel="7" x14ac:dyDescent="0.2">
      <c r="A219" s="11" t="s">
        <v>35</v>
      </c>
      <c r="B219" s="11" t="s">
        <v>152</v>
      </c>
      <c r="C219" s="11" t="s">
        <v>175</v>
      </c>
      <c r="D219" s="11" t="s">
        <v>92</v>
      </c>
      <c r="E219" s="16" t="s">
        <v>93</v>
      </c>
      <c r="F219" s="8">
        <v>2523.3000000000002</v>
      </c>
      <c r="G219" s="8"/>
      <c r="H219" s="8">
        <f>SUM(F219:G219)</f>
        <v>2523.3000000000002</v>
      </c>
      <c r="I219" s="136">
        <v>3.3000000000000002E-2</v>
      </c>
      <c r="J219" s="136"/>
      <c r="K219" s="136"/>
      <c r="L219" s="8">
        <f>SUM(H219:K219)</f>
        <v>2523.3330000000001</v>
      </c>
      <c r="M219" s="8">
        <v>2400</v>
      </c>
      <c r="N219" s="8"/>
      <c r="O219" s="8">
        <f>SUM(M219:N219)</f>
        <v>2400</v>
      </c>
      <c r="P219" s="136"/>
      <c r="Q219" s="8">
        <f>SUM(O219:P219)</f>
        <v>2400</v>
      </c>
      <c r="R219" s="8"/>
      <c r="S219" s="8"/>
      <c r="T219" s="8"/>
      <c r="U219" s="136"/>
      <c r="V219" s="8">
        <f>SUM(T219:U219)</f>
        <v>0</v>
      </c>
      <c r="W219" s="67"/>
    </row>
    <row r="220" spans="1:23" ht="15.75" hidden="1" outlineLevel="1" x14ac:dyDescent="0.2">
      <c r="A220" s="5" t="s">
        <v>35</v>
      </c>
      <c r="B220" s="5" t="s">
        <v>176</v>
      </c>
      <c r="C220" s="5"/>
      <c r="D220" s="5"/>
      <c r="E220" s="21" t="s">
        <v>177</v>
      </c>
      <c r="F220" s="4">
        <f>F221</f>
        <v>748.3</v>
      </c>
      <c r="G220" s="4">
        <f t="shared" ref="G220:L220" si="423">G221</f>
        <v>0</v>
      </c>
      <c r="H220" s="4">
        <f t="shared" si="423"/>
        <v>748.3</v>
      </c>
      <c r="I220" s="135">
        <f t="shared" si="423"/>
        <v>0</v>
      </c>
      <c r="J220" s="135">
        <f t="shared" si="423"/>
        <v>0</v>
      </c>
      <c r="K220" s="135">
        <f t="shared" si="423"/>
        <v>0</v>
      </c>
      <c r="L220" s="4">
        <f t="shared" si="423"/>
        <v>748.3</v>
      </c>
      <c r="M220" s="4">
        <f t="shared" ref="M220:R220" si="424">M221</f>
        <v>699.3</v>
      </c>
      <c r="N220" s="4">
        <f t="shared" ref="N220" si="425">N221</f>
        <v>0</v>
      </c>
      <c r="O220" s="4">
        <f t="shared" ref="O220:Q220" si="426">O221</f>
        <v>699.3</v>
      </c>
      <c r="P220" s="135">
        <f t="shared" si="426"/>
        <v>0</v>
      </c>
      <c r="Q220" s="4">
        <f t="shared" si="426"/>
        <v>699.3</v>
      </c>
      <c r="R220" s="4">
        <f t="shared" si="424"/>
        <v>699.3</v>
      </c>
      <c r="S220" s="4">
        <f t="shared" ref="S220" si="427">S221</f>
        <v>0</v>
      </c>
      <c r="T220" s="4">
        <f t="shared" ref="T220:V220" si="428">T221</f>
        <v>699.3</v>
      </c>
      <c r="U220" s="135">
        <f t="shared" si="428"/>
        <v>0</v>
      </c>
      <c r="V220" s="4">
        <f t="shared" si="428"/>
        <v>699.3</v>
      </c>
      <c r="W220" s="67"/>
    </row>
    <row r="221" spans="1:23" ht="47.25" hidden="1" outlineLevel="2" x14ac:dyDescent="0.2">
      <c r="A221" s="5" t="s">
        <v>35</v>
      </c>
      <c r="B221" s="5" t="s">
        <v>176</v>
      </c>
      <c r="C221" s="5" t="s">
        <v>76</v>
      </c>
      <c r="D221" s="5"/>
      <c r="E221" s="21" t="s">
        <v>77</v>
      </c>
      <c r="F221" s="4">
        <f>F222+F227</f>
        <v>748.3</v>
      </c>
      <c r="G221" s="4">
        <f t="shared" ref="G221:J221" si="429">G222+G227</f>
        <v>0</v>
      </c>
      <c r="H221" s="4">
        <f t="shared" si="429"/>
        <v>748.3</v>
      </c>
      <c r="I221" s="135">
        <f t="shared" si="429"/>
        <v>0</v>
      </c>
      <c r="J221" s="135">
        <f t="shared" si="429"/>
        <v>0</v>
      </c>
      <c r="K221" s="135">
        <f t="shared" ref="K221:L221" si="430">K222+K227</f>
        <v>0</v>
      </c>
      <c r="L221" s="4">
        <f t="shared" si="430"/>
        <v>748.3</v>
      </c>
      <c r="M221" s="4">
        <f t="shared" ref="M221:R221" si="431">M222+M227</f>
        <v>699.3</v>
      </c>
      <c r="N221" s="4">
        <f t="shared" ref="N221" si="432">N222+N227</f>
        <v>0</v>
      </c>
      <c r="O221" s="4">
        <f t="shared" ref="O221:Q221" si="433">O222+O227</f>
        <v>699.3</v>
      </c>
      <c r="P221" s="135">
        <f t="shared" si="433"/>
        <v>0</v>
      </c>
      <c r="Q221" s="4">
        <f t="shared" si="433"/>
        <v>699.3</v>
      </c>
      <c r="R221" s="4">
        <f t="shared" si="431"/>
        <v>699.3</v>
      </c>
      <c r="S221" s="4">
        <f t="shared" ref="S221" si="434">S222+S227</f>
        <v>0</v>
      </c>
      <c r="T221" s="4">
        <f t="shared" ref="T221:V221" si="435">T222+T227</f>
        <v>699.3</v>
      </c>
      <c r="U221" s="135">
        <f t="shared" si="435"/>
        <v>0</v>
      </c>
      <c r="V221" s="4">
        <f t="shared" si="435"/>
        <v>699.3</v>
      </c>
      <c r="W221" s="67"/>
    </row>
    <row r="222" spans="1:23" ht="31.5" hidden="1" outlineLevel="3" x14ac:dyDescent="0.2">
      <c r="A222" s="5" t="s">
        <v>35</v>
      </c>
      <c r="B222" s="5" t="s">
        <v>176</v>
      </c>
      <c r="C222" s="5" t="s">
        <v>124</v>
      </c>
      <c r="D222" s="5"/>
      <c r="E222" s="21" t="s">
        <v>125</v>
      </c>
      <c r="F222" s="4">
        <f t="shared" ref="F222:V223" si="436">F223</f>
        <v>263.3</v>
      </c>
      <c r="G222" s="4">
        <f t="shared" si="436"/>
        <v>0</v>
      </c>
      <c r="H222" s="4">
        <f t="shared" si="436"/>
        <v>263.3</v>
      </c>
      <c r="I222" s="135">
        <f t="shared" si="436"/>
        <v>0</v>
      </c>
      <c r="J222" s="135">
        <f t="shared" si="436"/>
        <v>0</v>
      </c>
      <c r="K222" s="135">
        <f t="shared" si="436"/>
        <v>0</v>
      </c>
      <c r="L222" s="4">
        <f t="shared" si="436"/>
        <v>263.3</v>
      </c>
      <c r="M222" s="4">
        <f t="shared" si="436"/>
        <v>263.3</v>
      </c>
      <c r="N222" s="4">
        <f t="shared" si="436"/>
        <v>0</v>
      </c>
      <c r="O222" s="4">
        <f t="shared" si="436"/>
        <v>263.3</v>
      </c>
      <c r="P222" s="135">
        <f t="shared" si="436"/>
        <v>0</v>
      </c>
      <c r="Q222" s="4">
        <f t="shared" si="436"/>
        <v>263.3</v>
      </c>
      <c r="R222" s="4">
        <f t="shared" si="436"/>
        <v>263.3</v>
      </c>
      <c r="S222" s="4">
        <f t="shared" si="436"/>
        <v>0</v>
      </c>
      <c r="T222" s="4">
        <f t="shared" si="436"/>
        <v>263.3</v>
      </c>
      <c r="U222" s="135">
        <f t="shared" si="436"/>
        <v>0</v>
      </c>
      <c r="V222" s="4">
        <f t="shared" si="436"/>
        <v>263.3</v>
      </c>
      <c r="W222" s="67"/>
    </row>
    <row r="223" spans="1:23" ht="31.5" hidden="1" outlineLevel="4" x14ac:dyDescent="0.2">
      <c r="A223" s="5" t="s">
        <v>35</v>
      </c>
      <c r="B223" s="5" t="s">
        <v>176</v>
      </c>
      <c r="C223" s="5" t="s">
        <v>137</v>
      </c>
      <c r="D223" s="5"/>
      <c r="E223" s="21" t="s">
        <v>605</v>
      </c>
      <c r="F223" s="4">
        <f t="shared" si="436"/>
        <v>263.3</v>
      </c>
      <c r="G223" s="4">
        <f t="shared" si="436"/>
        <v>0</v>
      </c>
      <c r="H223" s="4">
        <f t="shared" si="436"/>
        <v>263.3</v>
      </c>
      <c r="I223" s="135">
        <f t="shared" si="436"/>
        <v>0</v>
      </c>
      <c r="J223" s="135">
        <f t="shared" si="436"/>
        <v>0</v>
      </c>
      <c r="K223" s="135">
        <f t="shared" si="436"/>
        <v>0</v>
      </c>
      <c r="L223" s="4">
        <f t="shared" si="436"/>
        <v>263.3</v>
      </c>
      <c r="M223" s="4">
        <f t="shared" si="436"/>
        <v>263.3</v>
      </c>
      <c r="N223" s="4">
        <f t="shared" si="436"/>
        <v>0</v>
      </c>
      <c r="O223" s="4">
        <f t="shared" si="436"/>
        <v>263.3</v>
      </c>
      <c r="P223" s="135">
        <f t="shared" si="436"/>
        <v>0</v>
      </c>
      <c r="Q223" s="4">
        <f t="shared" si="436"/>
        <v>263.3</v>
      </c>
      <c r="R223" s="4">
        <f t="shared" si="436"/>
        <v>263.3</v>
      </c>
      <c r="S223" s="4">
        <f t="shared" si="436"/>
        <v>0</v>
      </c>
      <c r="T223" s="4">
        <f t="shared" si="436"/>
        <v>263.3</v>
      </c>
      <c r="U223" s="135">
        <f t="shared" si="436"/>
        <v>0</v>
      </c>
      <c r="V223" s="4">
        <f t="shared" si="436"/>
        <v>263.3</v>
      </c>
      <c r="W223" s="67"/>
    </row>
    <row r="224" spans="1:23" ht="18.75" hidden="1" customHeight="1" outlineLevel="5" x14ac:dyDescent="0.2">
      <c r="A224" s="5" t="s">
        <v>35</v>
      </c>
      <c r="B224" s="5" t="s">
        <v>176</v>
      </c>
      <c r="C224" s="5" t="s">
        <v>178</v>
      </c>
      <c r="D224" s="5"/>
      <c r="E224" s="21" t="s">
        <v>179</v>
      </c>
      <c r="F224" s="4">
        <f>F225+F226</f>
        <v>263.3</v>
      </c>
      <c r="G224" s="4">
        <f t="shared" ref="G224:J224" si="437">G225+G226</f>
        <v>0</v>
      </c>
      <c r="H224" s="4">
        <f t="shared" si="437"/>
        <v>263.3</v>
      </c>
      <c r="I224" s="135">
        <f t="shared" si="437"/>
        <v>0</v>
      </c>
      <c r="J224" s="135">
        <f t="shared" si="437"/>
        <v>0</v>
      </c>
      <c r="K224" s="135">
        <f t="shared" ref="K224:L224" si="438">K225+K226</f>
        <v>0</v>
      </c>
      <c r="L224" s="4">
        <f t="shared" si="438"/>
        <v>263.3</v>
      </c>
      <c r="M224" s="4">
        <f t="shared" ref="M224:R224" si="439">M225+M226</f>
        <v>263.3</v>
      </c>
      <c r="N224" s="4">
        <f t="shared" ref="N224" si="440">N225+N226</f>
        <v>0</v>
      </c>
      <c r="O224" s="4">
        <f t="shared" ref="O224:Q224" si="441">O225+O226</f>
        <v>263.3</v>
      </c>
      <c r="P224" s="135">
        <f t="shared" si="441"/>
        <v>0</v>
      </c>
      <c r="Q224" s="4">
        <f t="shared" si="441"/>
        <v>263.3</v>
      </c>
      <c r="R224" s="4">
        <f t="shared" si="439"/>
        <v>263.3</v>
      </c>
      <c r="S224" s="4">
        <f t="shared" ref="S224" si="442">S225+S226</f>
        <v>0</v>
      </c>
      <c r="T224" s="4">
        <f t="shared" ref="T224:V224" si="443">T225+T226</f>
        <v>263.3</v>
      </c>
      <c r="U224" s="135">
        <f t="shared" si="443"/>
        <v>0</v>
      </c>
      <c r="V224" s="4">
        <f t="shared" si="443"/>
        <v>263.3</v>
      </c>
      <c r="W224" s="67"/>
    </row>
    <row r="225" spans="1:23" ht="31.5" hidden="1" outlineLevel="7" x14ac:dyDescent="0.2">
      <c r="A225" s="11" t="s">
        <v>35</v>
      </c>
      <c r="B225" s="11" t="s">
        <v>176</v>
      </c>
      <c r="C225" s="11" t="s">
        <v>178</v>
      </c>
      <c r="D225" s="11" t="s">
        <v>11</v>
      </c>
      <c r="E225" s="16" t="s">
        <v>12</v>
      </c>
      <c r="F225" s="8">
        <v>145</v>
      </c>
      <c r="G225" s="8"/>
      <c r="H225" s="8">
        <f t="shared" ref="H225:H226" si="444">SUM(F225:G225)</f>
        <v>145</v>
      </c>
      <c r="I225" s="136"/>
      <c r="J225" s="136"/>
      <c r="K225" s="136"/>
      <c r="L225" s="8">
        <f t="shared" ref="L225:L226" si="445">SUM(H225:K225)</f>
        <v>145</v>
      </c>
      <c r="M225" s="8">
        <v>145</v>
      </c>
      <c r="N225" s="8"/>
      <c r="O225" s="8">
        <f t="shared" ref="O225:O226" si="446">SUM(M225:N225)</f>
        <v>145</v>
      </c>
      <c r="P225" s="136"/>
      <c r="Q225" s="8">
        <f t="shared" ref="Q225:Q226" si="447">SUM(O225:P225)</f>
        <v>145</v>
      </c>
      <c r="R225" s="8">
        <v>145</v>
      </c>
      <c r="S225" s="8"/>
      <c r="T225" s="8">
        <f t="shared" ref="T225:T226" si="448">SUM(R225:S225)</f>
        <v>145</v>
      </c>
      <c r="U225" s="136"/>
      <c r="V225" s="8">
        <f t="shared" ref="V225:V226" si="449">SUM(T225:U225)</f>
        <v>145</v>
      </c>
      <c r="W225" s="67"/>
    </row>
    <row r="226" spans="1:23" ht="31.5" hidden="1" outlineLevel="7" x14ac:dyDescent="0.2">
      <c r="A226" s="11" t="s">
        <v>35</v>
      </c>
      <c r="B226" s="11" t="s">
        <v>176</v>
      </c>
      <c r="C226" s="11" t="s">
        <v>178</v>
      </c>
      <c r="D226" s="11" t="s">
        <v>92</v>
      </c>
      <c r="E226" s="16" t="s">
        <v>93</v>
      </c>
      <c r="F226" s="8">
        <v>118.3</v>
      </c>
      <c r="G226" s="8"/>
      <c r="H226" s="8">
        <f t="shared" si="444"/>
        <v>118.3</v>
      </c>
      <c r="I226" s="136"/>
      <c r="J226" s="136"/>
      <c r="K226" s="136"/>
      <c r="L226" s="8">
        <f t="shared" si="445"/>
        <v>118.3</v>
      </c>
      <c r="M226" s="8">
        <v>118.3</v>
      </c>
      <c r="N226" s="8"/>
      <c r="O226" s="8">
        <f t="shared" si="446"/>
        <v>118.3</v>
      </c>
      <c r="P226" s="136"/>
      <c r="Q226" s="8">
        <f t="shared" si="447"/>
        <v>118.3</v>
      </c>
      <c r="R226" s="8">
        <v>118.3</v>
      </c>
      <c r="S226" s="8"/>
      <c r="T226" s="8">
        <f t="shared" si="448"/>
        <v>118.3</v>
      </c>
      <c r="U226" s="136"/>
      <c r="V226" s="8">
        <f t="shared" si="449"/>
        <v>118.3</v>
      </c>
      <c r="W226" s="67"/>
    </row>
    <row r="227" spans="1:23" ht="31.5" hidden="1" outlineLevel="3" x14ac:dyDescent="0.2">
      <c r="A227" s="5" t="s">
        <v>35</v>
      </c>
      <c r="B227" s="5" t="s">
        <v>176</v>
      </c>
      <c r="C227" s="5" t="s">
        <v>180</v>
      </c>
      <c r="D227" s="5"/>
      <c r="E227" s="21" t="s">
        <v>181</v>
      </c>
      <c r="F227" s="4">
        <f t="shared" ref="F227:V229" si="450">F228</f>
        <v>485</v>
      </c>
      <c r="G227" s="4">
        <f t="shared" si="450"/>
        <v>0</v>
      </c>
      <c r="H227" s="4">
        <f t="shared" si="450"/>
        <v>485</v>
      </c>
      <c r="I227" s="135">
        <f t="shared" si="450"/>
        <v>0</v>
      </c>
      <c r="J227" s="135">
        <f t="shared" si="450"/>
        <v>0</v>
      </c>
      <c r="K227" s="135">
        <f t="shared" si="450"/>
        <v>0</v>
      </c>
      <c r="L227" s="4">
        <f t="shared" si="450"/>
        <v>485</v>
      </c>
      <c r="M227" s="4">
        <f t="shared" si="450"/>
        <v>436</v>
      </c>
      <c r="N227" s="4">
        <f t="shared" si="450"/>
        <v>0</v>
      </c>
      <c r="O227" s="4">
        <f t="shared" si="450"/>
        <v>436</v>
      </c>
      <c r="P227" s="135">
        <f t="shared" si="450"/>
        <v>0</v>
      </c>
      <c r="Q227" s="4">
        <f t="shared" si="450"/>
        <v>436</v>
      </c>
      <c r="R227" s="4">
        <f t="shared" si="450"/>
        <v>436</v>
      </c>
      <c r="S227" s="4">
        <f t="shared" si="450"/>
        <v>0</v>
      </c>
      <c r="T227" s="4">
        <f t="shared" si="450"/>
        <v>436</v>
      </c>
      <c r="U227" s="135">
        <f t="shared" si="450"/>
        <v>0</v>
      </c>
      <c r="V227" s="4">
        <f t="shared" si="450"/>
        <v>436</v>
      </c>
      <c r="W227" s="67"/>
    </row>
    <row r="228" spans="1:23" ht="15.75" hidden="1" outlineLevel="4" x14ac:dyDescent="0.2">
      <c r="A228" s="5" t="s">
        <v>35</v>
      </c>
      <c r="B228" s="5" t="s">
        <v>176</v>
      </c>
      <c r="C228" s="5" t="s">
        <v>182</v>
      </c>
      <c r="D228" s="5"/>
      <c r="E228" s="21" t="s">
        <v>183</v>
      </c>
      <c r="F228" s="4">
        <f t="shared" si="450"/>
        <v>485</v>
      </c>
      <c r="G228" s="4">
        <f t="shared" si="450"/>
        <v>0</v>
      </c>
      <c r="H228" s="4">
        <f t="shared" si="450"/>
        <v>485</v>
      </c>
      <c r="I228" s="135">
        <f t="shared" si="450"/>
        <v>0</v>
      </c>
      <c r="J228" s="135">
        <f t="shared" si="450"/>
        <v>0</v>
      </c>
      <c r="K228" s="135">
        <f t="shared" si="450"/>
        <v>0</v>
      </c>
      <c r="L228" s="4">
        <f t="shared" si="450"/>
        <v>485</v>
      </c>
      <c r="M228" s="4">
        <f t="shared" si="450"/>
        <v>436</v>
      </c>
      <c r="N228" s="4">
        <f t="shared" si="450"/>
        <v>0</v>
      </c>
      <c r="O228" s="4">
        <f t="shared" si="450"/>
        <v>436</v>
      </c>
      <c r="P228" s="135">
        <f t="shared" si="450"/>
        <v>0</v>
      </c>
      <c r="Q228" s="4">
        <f t="shared" si="450"/>
        <v>436</v>
      </c>
      <c r="R228" s="4">
        <f t="shared" si="450"/>
        <v>436</v>
      </c>
      <c r="S228" s="4">
        <f t="shared" si="450"/>
        <v>0</v>
      </c>
      <c r="T228" s="4">
        <f t="shared" si="450"/>
        <v>436</v>
      </c>
      <c r="U228" s="135">
        <f t="shared" si="450"/>
        <v>0</v>
      </c>
      <c r="V228" s="4">
        <f t="shared" si="450"/>
        <v>436</v>
      </c>
      <c r="W228" s="67"/>
    </row>
    <row r="229" spans="1:23" ht="15.75" hidden="1" outlineLevel="5" x14ac:dyDescent="0.2">
      <c r="A229" s="5" t="s">
        <v>35</v>
      </c>
      <c r="B229" s="5" t="s">
        <v>176</v>
      </c>
      <c r="C229" s="5" t="s">
        <v>184</v>
      </c>
      <c r="D229" s="5"/>
      <c r="E229" s="21" t="s">
        <v>185</v>
      </c>
      <c r="F229" s="4">
        <f t="shared" si="450"/>
        <v>485</v>
      </c>
      <c r="G229" s="4">
        <f t="shared" si="450"/>
        <v>0</v>
      </c>
      <c r="H229" s="4">
        <f t="shared" si="450"/>
        <v>485</v>
      </c>
      <c r="I229" s="135">
        <f t="shared" si="450"/>
        <v>0</v>
      </c>
      <c r="J229" s="135">
        <f t="shared" si="450"/>
        <v>0</v>
      </c>
      <c r="K229" s="135">
        <f t="shared" si="450"/>
        <v>0</v>
      </c>
      <c r="L229" s="4">
        <f t="shared" si="450"/>
        <v>485</v>
      </c>
      <c r="M229" s="4">
        <f t="shared" si="450"/>
        <v>436</v>
      </c>
      <c r="N229" s="4">
        <f t="shared" si="450"/>
        <v>0</v>
      </c>
      <c r="O229" s="4">
        <f t="shared" si="450"/>
        <v>436</v>
      </c>
      <c r="P229" s="135">
        <f t="shared" si="450"/>
        <v>0</v>
      </c>
      <c r="Q229" s="4">
        <f t="shared" si="450"/>
        <v>436</v>
      </c>
      <c r="R229" s="4">
        <f t="shared" si="450"/>
        <v>436</v>
      </c>
      <c r="S229" s="4">
        <f t="shared" si="450"/>
        <v>0</v>
      </c>
      <c r="T229" s="4">
        <f t="shared" si="450"/>
        <v>436</v>
      </c>
      <c r="U229" s="135">
        <f t="shared" si="450"/>
        <v>0</v>
      </c>
      <c r="V229" s="4">
        <f t="shared" si="450"/>
        <v>436</v>
      </c>
      <c r="W229" s="67"/>
    </row>
    <row r="230" spans="1:23" ht="31.5" hidden="1" outlineLevel="7" x14ac:dyDescent="0.2">
      <c r="A230" s="11" t="s">
        <v>35</v>
      </c>
      <c r="B230" s="11" t="s">
        <v>176</v>
      </c>
      <c r="C230" s="11" t="s">
        <v>184</v>
      </c>
      <c r="D230" s="11" t="s">
        <v>11</v>
      </c>
      <c r="E230" s="16" t="s">
        <v>12</v>
      </c>
      <c r="F230" s="8">
        <v>485</v>
      </c>
      <c r="G230" s="8"/>
      <c r="H230" s="8">
        <f>SUM(F230:G230)</f>
        <v>485</v>
      </c>
      <c r="I230" s="136"/>
      <c r="J230" s="136"/>
      <c r="K230" s="136"/>
      <c r="L230" s="8">
        <f>SUM(H230:K230)</f>
        <v>485</v>
      </c>
      <c r="M230" s="8">
        <v>436</v>
      </c>
      <c r="N230" s="8"/>
      <c r="O230" s="8">
        <f>SUM(M230:N230)</f>
        <v>436</v>
      </c>
      <c r="P230" s="136"/>
      <c r="Q230" s="8">
        <f>SUM(O230:P230)</f>
        <v>436</v>
      </c>
      <c r="R230" s="8">
        <v>436</v>
      </c>
      <c r="S230" s="8"/>
      <c r="T230" s="8">
        <f>SUM(R230:S230)</f>
        <v>436</v>
      </c>
      <c r="U230" s="136"/>
      <c r="V230" s="8">
        <f>SUM(T230:U230)</f>
        <v>436</v>
      </c>
      <c r="W230" s="67"/>
    </row>
    <row r="231" spans="1:23" ht="15.75" outlineLevel="1" x14ac:dyDescent="0.2">
      <c r="A231" s="5" t="s">
        <v>35</v>
      </c>
      <c r="B231" s="5" t="s">
        <v>186</v>
      </c>
      <c r="C231" s="5"/>
      <c r="D231" s="5"/>
      <c r="E231" s="21" t="s">
        <v>187</v>
      </c>
      <c r="F231" s="4">
        <f t="shared" ref="F231:V235" si="451">F232</f>
        <v>3000</v>
      </c>
      <c r="G231" s="4">
        <f t="shared" si="451"/>
        <v>0</v>
      </c>
      <c r="H231" s="4">
        <f t="shared" si="451"/>
        <v>3000</v>
      </c>
      <c r="I231" s="135">
        <f t="shared" si="451"/>
        <v>0</v>
      </c>
      <c r="J231" s="135">
        <f t="shared" si="451"/>
        <v>2.2434799999999999</v>
      </c>
      <c r="K231" s="135">
        <f t="shared" si="451"/>
        <v>0</v>
      </c>
      <c r="L231" s="4">
        <f t="shared" si="451"/>
        <v>3002.2434800000001</v>
      </c>
      <c r="M231" s="4">
        <f t="shared" si="451"/>
        <v>3000</v>
      </c>
      <c r="N231" s="4">
        <f t="shared" si="451"/>
        <v>0</v>
      </c>
      <c r="O231" s="4">
        <f t="shared" si="451"/>
        <v>3000</v>
      </c>
      <c r="P231" s="135">
        <f t="shared" si="451"/>
        <v>0</v>
      </c>
      <c r="Q231" s="4">
        <f t="shared" si="451"/>
        <v>3000</v>
      </c>
      <c r="R231" s="4">
        <f t="shared" si="451"/>
        <v>3000</v>
      </c>
      <c r="S231" s="4">
        <f t="shared" si="451"/>
        <v>0</v>
      </c>
      <c r="T231" s="4">
        <f t="shared" si="451"/>
        <v>3000</v>
      </c>
      <c r="U231" s="135">
        <f t="shared" si="451"/>
        <v>0</v>
      </c>
      <c r="V231" s="4">
        <f t="shared" si="451"/>
        <v>3000</v>
      </c>
      <c r="W231" s="67"/>
    </row>
    <row r="232" spans="1:23" ht="31.5" outlineLevel="2" x14ac:dyDescent="0.2">
      <c r="A232" s="5" t="s">
        <v>35</v>
      </c>
      <c r="B232" s="5" t="s">
        <v>186</v>
      </c>
      <c r="C232" s="5" t="s">
        <v>170</v>
      </c>
      <c r="D232" s="5"/>
      <c r="E232" s="21" t="s">
        <v>171</v>
      </c>
      <c r="F232" s="4">
        <f t="shared" si="451"/>
        <v>3000</v>
      </c>
      <c r="G232" s="4">
        <f t="shared" si="451"/>
        <v>0</v>
      </c>
      <c r="H232" s="4">
        <f t="shared" si="451"/>
        <v>3000</v>
      </c>
      <c r="I232" s="135">
        <f t="shared" si="451"/>
        <v>0</v>
      </c>
      <c r="J232" s="135">
        <f t="shared" si="451"/>
        <v>2.2434799999999999</v>
      </c>
      <c r="K232" s="135">
        <f t="shared" si="451"/>
        <v>0</v>
      </c>
      <c r="L232" s="4">
        <f t="shared" si="451"/>
        <v>3002.2434800000001</v>
      </c>
      <c r="M232" s="4">
        <f t="shared" si="451"/>
        <v>3000</v>
      </c>
      <c r="N232" s="4">
        <f t="shared" si="451"/>
        <v>0</v>
      </c>
      <c r="O232" s="4">
        <f t="shared" si="451"/>
        <v>3000</v>
      </c>
      <c r="P232" s="135">
        <f t="shared" si="451"/>
        <v>0</v>
      </c>
      <c r="Q232" s="4">
        <f t="shared" si="451"/>
        <v>3000</v>
      </c>
      <c r="R232" s="4">
        <f t="shared" si="451"/>
        <v>3000</v>
      </c>
      <c r="S232" s="4">
        <f t="shared" si="451"/>
        <v>0</v>
      </c>
      <c r="T232" s="4">
        <f t="shared" si="451"/>
        <v>3000</v>
      </c>
      <c r="U232" s="135">
        <f t="shared" si="451"/>
        <v>0</v>
      </c>
      <c r="V232" s="4">
        <f t="shared" si="451"/>
        <v>3000</v>
      </c>
      <c r="W232" s="67"/>
    </row>
    <row r="233" spans="1:23" ht="47.25" outlineLevel="3" x14ac:dyDescent="0.2">
      <c r="A233" s="5" t="s">
        <v>35</v>
      </c>
      <c r="B233" s="5" t="s">
        <v>186</v>
      </c>
      <c r="C233" s="5" t="s">
        <v>188</v>
      </c>
      <c r="D233" s="5"/>
      <c r="E233" s="21" t="s">
        <v>189</v>
      </c>
      <c r="F233" s="4">
        <f t="shared" si="451"/>
        <v>3000</v>
      </c>
      <c r="G233" s="4">
        <f t="shared" si="451"/>
        <v>0</v>
      </c>
      <c r="H233" s="4">
        <f t="shared" si="451"/>
        <v>3000</v>
      </c>
      <c r="I233" s="135">
        <f t="shared" si="451"/>
        <v>0</v>
      </c>
      <c r="J233" s="135">
        <f t="shared" si="451"/>
        <v>2.2434799999999999</v>
      </c>
      <c r="K233" s="135">
        <f t="shared" si="451"/>
        <v>0</v>
      </c>
      <c r="L233" s="4">
        <f t="shared" si="451"/>
        <v>3002.2434800000001</v>
      </c>
      <c r="M233" s="4">
        <f t="shared" si="451"/>
        <v>3000</v>
      </c>
      <c r="N233" s="4">
        <f t="shared" si="451"/>
        <v>0</v>
      </c>
      <c r="O233" s="4">
        <f t="shared" si="451"/>
        <v>3000</v>
      </c>
      <c r="P233" s="135">
        <f t="shared" si="451"/>
        <v>0</v>
      </c>
      <c r="Q233" s="4">
        <f t="shared" si="451"/>
        <v>3000</v>
      </c>
      <c r="R233" s="4">
        <f t="shared" si="451"/>
        <v>3000</v>
      </c>
      <c r="S233" s="4">
        <f t="shared" si="451"/>
        <v>0</v>
      </c>
      <c r="T233" s="4">
        <f t="shared" si="451"/>
        <v>3000</v>
      </c>
      <c r="U233" s="135">
        <f t="shared" si="451"/>
        <v>0</v>
      </c>
      <c r="V233" s="4">
        <f t="shared" si="451"/>
        <v>3000</v>
      </c>
      <c r="W233" s="67"/>
    </row>
    <row r="234" spans="1:23" ht="47.25" outlineLevel="4" x14ac:dyDescent="0.2">
      <c r="A234" s="5" t="s">
        <v>35</v>
      </c>
      <c r="B234" s="5" t="s">
        <v>186</v>
      </c>
      <c r="C234" s="5" t="s">
        <v>190</v>
      </c>
      <c r="D234" s="5"/>
      <c r="E234" s="21" t="s">
        <v>114</v>
      </c>
      <c r="F234" s="4">
        <f t="shared" si="451"/>
        <v>3000</v>
      </c>
      <c r="G234" s="4">
        <f t="shared" si="451"/>
        <v>0</v>
      </c>
      <c r="H234" s="4">
        <f t="shared" si="451"/>
        <v>3000</v>
      </c>
      <c r="I234" s="135">
        <f t="shared" si="451"/>
        <v>0</v>
      </c>
      <c r="J234" s="135">
        <f t="shared" si="451"/>
        <v>2.2434799999999999</v>
      </c>
      <c r="K234" s="135">
        <f t="shared" si="451"/>
        <v>0</v>
      </c>
      <c r="L234" s="4">
        <f t="shared" si="451"/>
        <v>3002.2434800000001</v>
      </c>
      <c r="M234" s="4">
        <f t="shared" si="451"/>
        <v>3000</v>
      </c>
      <c r="N234" s="4">
        <f t="shared" si="451"/>
        <v>0</v>
      </c>
      <c r="O234" s="4">
        <f t="shared" si="451"/>
        <v>3000</v>
      </c>
      <c r="P234" s="135">
        <f t="shared" si="451"/>
        <v>0</v>
      </c>
      <c r="Q234" s="4">
        <f t="shared" si="451"/>
        <v>3000</v>
      </c>
      <c r="R234" s="4">
        <f t="shared" si="451"/>
        <v>3000</v>
      </c>
      <c r="S234" s="4">
        <f t="shared" si="451"/>
        <v>0</v>
      </c>
      <c r="T234" s="4">
        <f t="shared" si="451"/>
        <v>3000</v>
      </c>
      <c r="U234" s="135">
        <f t="shared" si="451"/>
        <v>0</v>
      </c>
      <c r="V234" s="4">
        <f t="shared" si="451"/>
        <v>3000</v>
      </c>
      <c r="W234" s="67"/>
    </row>
    <row r="235" spans="1:23" ht="31.5" outlineLevel="5" x14ac:dyDescent="0.2">
      <c r="A235" s="5" t="s">
        <v>35</v>
      </c>
      <c r="B235" s="5" t="s">
        <v>186</v>
      </c>
      <c r="C235" s="5" t="s">
        <v>191</v>
      </c>
      <c r="D235" s="5"/>
      <c r="E235" s="21" t="s">
        <v>192</v>
      </c>
      <c r="F235" s="4">
        <f t="shared" si="451"/>
        <v>3000</v>
      </c>
      <c r="G235" s="4">
        <f t="shared" si="451"/>
        <v>0</v>
      </c>
      <c r="H235" s="4">
        <f t="shared" si="451"/>
        <v>3000</v>
      </c>
      <c r="I235" s="135">
        <f t="shared" si="451"/>
        <v>0</v>
      </c>
      <c r="J235" s="135">
        <f t="shared" si="451"/>
        <v>2.2434799999999999</v>
      </c>
      <c r="K235" s="135">
        <f t="shared" si="451"/>
        <v>0</v>
      </c>
      <c r="L235" s="4">
        <f t="shared" si="451"/>
        <v>3002.2434800000001</v>
      </c>
      <c r="M235" s="4">
        <f t="shared" si="451"/>
        <v>3000</v>
      </c>
      <c r="N235" s="4">
        <f t="shared" si="451"/>
        <v>0</v>
      </c>
      <c r="O235" s="4">
        <f t="shared" si="451"/>
        <v>3000</v>
      </c>
      <c r="P235" s="135">
        <f t="shared" si="451"/>
        <v>0</v>
      </c>
      <c r="Q235" s="4">
        <f t="shared" si="451"/>
        <v>3000</v>
      </c>
      <c r="R235" s="4">
        <f t="shared" si="451"/>
        <v>3000</v>
      </c>
      <c r="S235" s="4">
        <f t="shared" si="451"/>
        <v>0</v>
      </c>
      <c r="T235" s="4">
        <f t="shared" si="451"/>
        <v>3000</v>
      </c>
      <c r="U235" s="135">
        <f t="shared" si="451"/>
        <v>0</v>
      </c>
      <c r="V235" s="4">
        <f t="shared" si="451"/>
        <v>3000</v>
      </c>
      <c r="W235" s="67"/>
    </row>
    <row r="236" spans="1:23" ht="31.5" outlineLevel="7" x14ac:dyDescent="0.2">
      <c r="A236" s="11" t="s">
        <v>35</v>
      </c>
      <c r="B236" s="11" t="s">
        <v>186</v>
      </c>
      <c r="C236" s="11" t="s">
        <v>191</v>
      </c>
      <c r="D236" s="11" t="s">
        <v>11</v>
      </c>
      <c r="E236" s="16" t="s">
        <v>12</v>
      </c>
      <c r="F236" s="8">
        <v>3000</v>
      </c>
      <c r="G236" s="8"/>
      <c r="H236" s="8">
        <f>SUM(F236:G236)</f>
        <v>3000</v>
      </c>
      <c r="I236" s="136"/>
      <c r="J236" s="136">
        <v>2.2434799999999999</v>
      </c>
      <c r="K236" s="136"/>
      <c r="L236" s="8">
        <f>SUM(H236:K236)</f>
        <v>3002.2434800000001</v>
      </c>
      <c r="M236" s="8">
        <v>3000</v>
      </c>
      <c r="N236" s="8"/>
      <c r="O236" s="8">
        <f>SUM(M236:N236)</f>
        <v>3000</v>
      </c>
      <c r="P236" s="136"/>
      <c r="Q236" s="8">
        <f>SUM(O236:P236)</f>
        <v>3000</v>
      </c>
      <c r="R236" s="8">
        <v>3000</v>
      </c>
      <c r="S236" s="8"/>
      <c r="T236" s="8">
        <f>SUM(R236:S236)</f>
        <v>3000</v>
      </c>
      <c r="U236" s="136"/>
      <c r="V236" s="8">
        <f>SUM(T236:U236)</f>
        <v>3000</v>
      </c>
      <c r="W236" s="67"/>
    </row>
    <row r="237" spans="1:23" ht="15.75" outlineLevel="1" x14ac:dyDescent="0.2">
      <c r="A237" s="5" t="s">
        <v>35</v>
      </c>
      <c r="B237" s="5" t="s">
        <v>193</v>
      </c>
      <c r="C237" s="5"/>
      <c r="D237" s="5"/>
      <c r="E237" s="21" t="s">
        <v>194</v>
      </c>
      <c r="F237" s="4">
        <f t="shared" ref="F237:V238" si="452">F238</f>
        <v>256683.59999999998</v>
      </c>
      <c r="G237" s="4">
        <f t="shared" si="452"/>
        <v>0</v>
      </c>
      <c r="H237" s="4">
        <f t="shared" si="452"/>
        <v>256683.59999999998</v>
      </c>
      <c r="I237" s="135">
        <f t="shared" si="452"/>
        <v>0</v>
      </c>
      <c r="J237" s="135">
        <f t="shared" si="452"/>
        <v>68173.925080000001</v>
      </c>
      <c r="K237" s="135">
        <f t="shared" si="452"/>
        <v>0</v>
      </c>
      <c r="L237" s="4">
        <f t="shared" si="452"/>
        <v>324857.52507999999</v>
      </c>
      <c r="M237" s="4">
        <f t="shared" si="452"/>
        <v>232099.9</v>
      </c>
      <c r="N237" s="4">
        <f t="shared" si="452"/>
        <v>0</v>
      </c>
      <c r="O237" s="4">
        <f t="shared" si="452"/>
        <v>232099.9</v>
      </c>
      <c r="P237" s="135">
        <f t="shared" si="452"/>
        <v>0</v>
      </c>
      <c r="Q237" s="4">
        <f t="shared" si="452"/>
        <v>232099.9</v>
      </c>
      <c r="R237" s="4">
        <f t="shared" si="452"/>
        <v>227139.6</v>
      </c>
      <c r="S237" s="4">
        <f t="shared" si="452"/>
        <v>0</v>
      </c>
      <c r="T237" s="4">
        <f t="shared" si="452"/>
        <v>227139.6</v>
      </c>
      <c r="U237" s="135">
        <f t="shared" si="452"/>
        <v>0</v>
      </c>
      <c r="V237" s="4">
        <f t="shared" si="452"/>
        <v>227139.6</v>
      </c>
      <c r="W237" s="67"/>
    </row>
    <row r="238" spans="1:23" ht="31.5" outlineLevel="2" x14ac:dyDescent="0.2">
      <c r="A238" s="5" t="s">
        <v>35</v>
      </c>
      <c r="B238" s="5" t="s">
        <v>193</v>
      </c>
      <c r="C238" s="5" t="s">
        <v>170</v>
      </c>
      <c r="D238" s="5"/>
      <c r="E238" s="21" t="s">
        <v>171</v>
      </c>
      <c r="F238" s="4">
        <f t="shared" si="452"/>
        <v>256683.59999999998</v>
      </c>
      <c r="G238" s="4">
        <f t="shared" si="452"/>
        <v>0</v>
      </c>
      <c r="H238" s="4">
        <f t="shared" si="452"/>
        <v>256683.59999999998</v>
      </c>
      <c r="I238" s="135">
        <f t="shared" si="452"/>
        <v>0</v>
      </c>
      <c r="J238" s="135">
        <f t="shared" si="452"/>
        <v>68173.925080000001</v>
      </c>
      <c r="K238" s="135">
        <f t="shared" si="452"/>
        <v>0</v>
      </c>
      <c r="L238" s="4">
        <f t="shared" si="452"/>
        <v>324857.52507999999</v>
      </c>
      <c r="M238" s="4">
        <f t="shared" si="452"/>
        <v>232099.9</v>
      </c>
      <c r="N238" s="4">
        <f t="shared" si="452"/>
        <v>0</v>
      </c>
      <c r="O238" s="4">
        <f t="shared" si="452"/>
        <v>232099.9</v>
      </c>
      <c r="P238" s="135">
        <f t="shared" si="452"/>
        <v>0</v>
      </c>
      <c r="Q238" s="4">
        <f t="shared" si="452"/>
        <v>232099.9</v>
      </c>
      <c r="R238" s="4">
        <f t="shared" si="452"/>
        <v>227139.6</v>
      </c>
      <c r="S238" s="4">
        <f t="shared" si="452"/>
        <v>0</v>
      </c>
      <c r="T238" s="4">
        <f t="shared" si="452"/>
        <v>227139.6</v>
      </c>
      <c r="U238" s="135">
        <f t="shared" si="452"/>
        <v>0</v>
      </c>
      <c r="V238" s="4">
        <f t="shared" si="452"/>
        <v>227139.6</v>
      </c>
      <c r="W238" s="67"/>
    </row>
    <row r="239" spans="1:23" ht="31.5" outlineLevel="3" x14ac:dyDescent="0.2">
      <c r="A239" s="5" t="s">
        <v>35</v>
      </c>
      <c r="B239" s="5" t="s">
        <v>193</v>
      </c>
      <c r="C239" s="5" t="s">
        <v>195</v>
      </c>
      <c r="D239" s="5"/>
      <c r="E239" s="21" t="s">
        <v>196</v>
      </c>
      <c r="F239" s="4">
        <f>F240+F243</f>
        <v>256683.59999999998</v>
      </c>
      <c r="G239" s="4">
        <f t="shared" ref="G239:J239" si="453">G240+G243</f>
        <v>0</v>
      </c>
      <c r="H239" s="4">
        <f t="shared" si="453"/>
        <v>256683.59999999998</v>
      </c>
      <c r="I239" s="135">
        <f t="shared" si="453"/>
        <v>0</v>
      </c>
      <c r="J239" s="135">
        <f t="shared" si="453"/>
        <v>68173.925080000001</v>
      </c>
      <c r="K239" s="135">
        <f t="shared" ref="K239:L239" si="454">K240+K243</f>
        <v>0</v>
      </c>
      <c r="L239" s="4">
        <f t="shared" si="454"/>
        <v>324857.52507999999</v>
      </c>
      <c r="M239" s="4">
        <f t="shared" ref="M239:R239" si="455">M240+M243</f>
        <v>232099.9</v>
      </c>
      <c r="N239" s="4">
        <f t="shared" ref="N239" si="456">N240+N243</f>
        <v>0</v>
      </c>
      <c r="O239" s="4">
        <f t="shared" ref="O239:Q239" si="457">O240+O243</f>
        <v>232099.9</v>
      </c>
      <c r="P239" s="135">
        <f t="shared" si="457"/>
        <v>0</v>
      </c>
      <c r="Q239" s="4">
        <f t="shared" si="457"/>
        <v>232099.9</v>
      </c>
      <c r="R239" s="4">
        <f t="shared" si="455"/>
        <v>227139.6</v>
      </c>
      <c r="S239" s="4">
        <f t="shared" ref="S239" si="458">S240+S243</f>
        <v>0</v>
      </c>
      <c r="T239" s="4">
        <f t="shared" ref="T239:V239" si="459">T240+T243</f>
        <v>227139.6</v>
      </c>
      <c r="U239" s="135">
        <f t="shared" si="459"/>
        <v>0</v>
      </c>
      <c r="V239" s="4">
        <f t="shared" si="459"/>
        <v>227139.6</v>
      </c>
      <c r="W239" s="67"/>
    </row>
    <row r="240" spans="1:23" ht="31.5" hidden="1" outlineLevel="4" x14ac:dyDescent="0.2">
      <c r="A240" s="5" t="s">
        <v>35</v>
      </c>
      <c r="B240" s="5" t="s">
        <v>193</v>
      </c>
      <c r="C240" s="5" t="s">
        <v>197</v>
      </c>
      <c r="D240" s="5"/>
      <c r="E240" s="21" t="s">
        <v>198</v>
      </c>
      <c r="F240" s="4">
        <f t="shared" ref="F240:V241" si="460">F241</f>
        <v>178114.3</v>
      </c>
      <c r="G240" s="4">
        <f t="shared" si="460"/>
        <v>0</v>
      </c>
      <c r="H240" s="4">
        <f t="shared" si="460"/>
        <v>178114.3</v>
      </c>
      <c r="I240" s="135">
        <f t="shared" si="460"/>
        <v>0</v>
      </c>
      <c r="J240" s="135">
        <f t="shared" si="460"/>
        <v>0</v>
      </c>
      <c r="K240" s="135">
        <f t="shared" si="460"/>
        <v>0</v>
      </c>
      <c r="L240" s="4">
        <f t="shared" si="460"/>
        <v>178114.3</v>
      </c>
      <c r="M240" s="4">
        <f t="shared" si="460"/>
        <v>180000</v>
      </c>
      <c r="N240" s="4">
        <f t="shared" si="460"/>
        <v>0</v>
      </c>
      <c r="O240" s="4">
        <f t="shared" si="460"/>
        <v>180000</v>
      </c>
      <c r="P240" s="135">
        <f t="shared" si="460"/>
        <v>0</v>
      </c>
      <c r="Q240" s="4">
        <f t="shared" si="460"/>
        <v>180000</v>
      </c>
      <c r="R240" s="4">
        <f t="shared" si="460"/>
        <v>170000</v>
      </c>
      <c r="S240" s="4">
        <f t="shared" si="460"/>
        <v>0</v>
      </c>
      <c r="T240" s="4">
        <f t="shared" si="460"/>
        <v>170000</v>
      </c>
      <c r="U240" s="135">
        <f t="shared" si="460"/>
        <v>0</v>
      </c>
      <c r="V240" s="4">
        <f t="shared" si="460"/>
        <v>170000</v>
      </c>
      <c r="W240" s="67"/>
    </row>
    <row r="241" spans="1:23" ht="15.75" hidden="1" outlineLevel="5" x14ac:dyDescent="0.2">
      <c r="A241" s="5" t="s">
        <v>35</v>
      </c>
      <c r="B241" s="5" t="s">
        <v>193</v>
      </c>
      <c r="C241" s="5" t="s">
        <v>199</v>
      </c>
      <c r="D241" s="5"/>
      <c r="E241" s="21" t="s">
        <v>200</v>
      </c>
      <c r="F241" s="4">
        <f t="shared" si="460"/>
        <v>178114.3</v>
      </c>
      <c r="G241" s="4">
        <f t="shared" si="460"/>
        <v>0</v>
      </c>
      <c r="H241" s="4">
        <f t="shared" si="460"/>
        <v>178114.3</v>
      </c>
      <c r="I241" s="135">
        <f t="shared" si="460"/>
        <v>0</v>
      </c>
      <c r="J241" s="135">
        <f t="shared" si="460"/>
        <v>0</v>
      </c>
      <c r="K241" s="135">
        <f t="shared" si="460"/>
        <v>0</v>
      </c>
      <c r="L241" s="4">
        <f t="shared" si="460"/>
        <v>178114.3</v>
      </c>
      <c r="M241" s="4">
        <f t="shared" si="460"/>
        <v>180000</v>
      </c>
      <c r="N241" s="4">
        <f t="shared" si="460"/>
        <v>0</v>
      </c>
      <c r="O241" s="4">
        <f t="shared" si="460"/>
        <v>180000</v>
      </c>
      <c r="P241" s="135">
        <f t="shared" si="460"/>
        <v>0</v>
      </c>
      <c r="Q241" s="4">
        <f t="shared" si="460"/>
        <v>180000</v>
      </c>
      <c r="R241" s="4">
        <f t="shared" si="460"/>
        <v>170000</v>
      </c>
      <c r="S241" s="4">
        <f t="shared" si="460"/>
        <v>0</v>
      </c>
      <c r="T241" s="4">
        <f t="shared" si="460"/>
        <v>170000</v>
      </c>
      <c r="U241" s="135">
        <f t="shared" si="460"/>
        <v>0</v>
      </c>
      <c r="V241" s="4">
        <f t="shared" si="460"/>
        <v>170000</v>
      </c>
      <c r="W241" s="67"/>
    </row>
    <row r="242" spans="1:23" ht="31.5" hidden="1" outlineLevel="7" x14ac:dyDescent="0.2">
      <c r="A242" s="11" t="s">
        <v>35</v>
      </c>
      <c r="B242" s="11" t="s">
        <v>193</v>
      </c>
      <c r="C242" s="11" t="s">
        <v>199</v>
      </c>
      <c r="D242" s="11" t="s">
        <v>92</v>
      </c>
      <c r="E242" s="16" t="s">
        <v>93</v>
      </c>
      <c r="F242" s="8">
        <v>178114.3</v>
      </c>
      <c r="G242" s="8"/>
      <c r="H242" s="8">
        <f>SUM(F242:G242)</f>
        <v>178114.3</v>
      </c>
      <c r="I242" s="136"/>
      <c r="J242" s="136"/>
      <c r="K242" s="136"/>
      <c r="L242" s="8">
        <f>SUM(H242:K242)</f>
        <v>178114.3</v>
      </c>
      <c r="M242" s="8">
        <v>180000</v>
      </c>
      <c r="N242" s="8"/>
      <c r="O242" s="8">
        <f>SUM(M242:N242)</f>
        <v>180000</v>
      </c>
      <c r="P242" s="136"/>
      <c r="Q242" s="8">
        <f>SUM(O242:P242)</f>
        <v>180000</v>
      </c>
      <c r="R242" s="8">
        <v>170000</v>
      </c>
      <c r="S242" s="8"/>
      <c r="T242" s="8">
        <f>SUM(R242:S242)</f>
        <v>170000</v>
      </c>
      <c r="U242" s="136"/>
      <c r="V242" s="8">
        <f>SUM(T242:U242)</f>
        <v>170000</v>
      </c>
      <c r="W242" s="67"/>
    </row>
    <row r="243" spans="1:23" ht="54" customHeight="1" outlineLevel="4" x14ac:dyDescent="0.2">
      <c r="A243" s="5" t="s">
        <v>35</v>
      </c>
      <c r="B243" s="5" t="s">
        <v>193</v>
      </c>
      <c r="C243" s="5" t="s">
        <v>201</v>
      </c>
      <c r="D243" s="5"/>
      <c r="E243" s="21" t="s">
        <v>606</v>
      </c>
      <c r="F243" s="4">
        <f>F247+F250</f>
        <v>78569.299999999988</v>
      </c>
      <c r="G243" s="4">
        <f t="shared" ref="G243:H243" si="461">G247+G250</f>
        <v>0</v>
      </c>
      <c r="H243" s="4">
        <f t="shared" si="461"/>
        <v>78569.299999999988</v>
      </c>
      <c r="I243" s="135">
        <f>I247+I250+I244</f>
        <v>0</v>
      </c>
      <c r="J243" s="135">
        <f t="shared" ref="J243:V243" si="462">J247+J250+J244</f>
        <v>68173.925080000001</v>
      </c>
      <c r="K243" s="135">
        <f t="shared" si="462"/>
        <v>0</v>
      </c>
      <c r="L243" s="4">
        <f t="shared" si="462"/>
        <v>146743.22508</v>
      </c>
      <c r="M243" s="4">
        <f t="shared" si="462"/>
        <v>52099.9</v>
      </c>
      <c r="N243" s="4">
        <f t="shared" si="462"/>
        <v>0</v>
      </c>
      <c r="O243" s="4">
        <f t="shared" si="462"/>
        <v>52099.9</v>
      </c>
      <c r="P243" s="135">
        <f t="shared" si="462"/>
        <v>0</v>
      </c>
      <c r="Q243" s="4">
        <f t="shared" si="462"/>
        <v>52099.9</v>
      </c>
      <c r="R243" s="4">
        <f t="shared" si="462"/>
        <v>57139.6</v>
      </c>
      <c r="S243" s="4">
        <f t="shared" si="462"/>
        <v>0</v>
      </c>
      <c r="T243" s="4">
        <f t="shared" si="462"/>
        <v>57139.6</v>
      </c>
      <c r="U243" s="135">
        <f t="shared" si="462"/>
        <v>0</v>
      </c>
      <c r="V243" s="4">
        <f t="shared" si="462"/>
        <v>57139.6</v>
      </c>
      <c r="W243" s="67"/>
    </row>
    <row r="244" spans="1:23" ht="62.25" customHeight="1" outlineLevel="4" x14ac:dyDescent="0.2">
      <c r="A244" s="5" t="s">
        <v>35</v>
      </c>
      <c r="B244" s="5" t="s">
        <v>193</v>
      </c>
      <c r="C244" s="10" t="s">
        <v>717</v>
      </c>
      <c r="D244" s="10" t="s">
        <v>699</v>
      </c>
      <c r="E244" s="66" t="s">
        <v>842</v>
      </c>
      <c r="F244" s="4"/>
      <c r="G244" s="4"/>
      <c r="H244" s="4"/>
      <c r="I244" s="135">
        <f>I246+I245</f>
        <v>0</v>
      </c>
      <c r="J244" s="135">
        <f t="shared" ref="J244:L244" si="463">J246+J245</f>
        <v>62871.166079999995</v>
      </c>
      <c r="K244" s="135">
        <f t="shared" si="463"/>
        <v>0</v>
      </c>
      <c r="L244" s="4">
        <f t="shared" si="463"/>
        <v>62871.166079999995</v>
      </c>
      <c r="M244" s="4"/>
      <c r="N244" s="4"/>
      <c r="O244" s="4"/>
      <c r="P244" s="135"/>
      <c r="Q244" s="4"/>
      <c r="R244" s="4"/>
      <c r="S244" s="4"/>
      <c r="T244" s="4"/>
      <c r="U244" s="135"/>
      <c r="V244" s="4"/>
      <c r="W244" s="67"/>
    </row>
    <row r="245" spans="1:23" ht="57.75" customHeight="1" outlineLevel="4" x14ac:dyDescent="0.2">
      <c r="A245" s="11" t="s">
        <v>35</v>
      </c>
      <c r="B245" s="11" t="s">
        <v>193</v>
      </c>
      <c r="C245" s="9" t="s">
        <v>717</v>
      </c>
      <c r="D245" s="11" t="s">
        <v>723</v>
      </c>
      <c r="E245" s="16" t="s">
        <v>144</v>
      </c>
      <c r="F245" s="4"/>
      <c r="G245" s="4"/>
      <c r="H245" s="4"/>
      <c r="I245" s="135"/>
      <c r="J245" s="136">
        <v>3911.5145699999998</v>
      </c>
      <c r="K245" s="135"/>
      <c r="L245" s="8">
        <f>SUM(H245:K245)</f>
        <v>3911.5145699999998</v>
      </c>
      <c r="M245" s="4"/>
      <c r="N245" s="4"/>
      <c r="O245" s="4"/>
      <c r="P245" s="135"/>
      <c r="Q245" s="4"/>
      <c r="R245" s="4"/>
      <c r="S245" s="4"/>
      <c r="T245" s="4"/>
      <c r="U245" s="135"/>
      <c r="V245" s="4"/>
      <c r="W245" s="67"/>
    </row>
    <row r="246" spans="1:23" ht="33.75" customHeight="1" outlineLevel="4" x14ac:dyDescent="0.2">
      <c r="A246" s="11" t="s">
        <v>35</v>
      </c>
      <c r="B246" s="11" t="s">
        <v>193</v>
      </c>
      <c r="C246" s="9" t="s">
        <v>717</v>
      </c>
      <c r="D246" s="11" t="s">
        <v>92</v>
      </c>
      <c r="E246" s="16" t="s">
        <v>93</v>
      </c>
      <c r="F246" s="4"/>
      <c r="G246" s="4"/>
      <c r="H246" s="4"/>
      <c r="I246" s="136"/>
      <c r="J246" s="136">
        <f>57611.41635+1348.23516</f>
        <v>58959.651509999996</v>
      </c>
      <c r="K246" s="136"/>
      <c r="L246" s="8">
        <f>SUM(H246:K246)</f>
        <v>58959.651509999996</v>
      </c>
      <c r="M246" s="4"/>
      <c r="N246" s="4"/>
      <c r="O246" s="4"/>
      <c r="P246" s="135"/>
      <c r="Q246" s="4"/>
      <c r="R246" s="4"/>
      <c r="S246" s="4"/>
      <c r="T246" s="4"/>
      <c r="U246" s="135"/>
      <c r="V246" s="4"/>
      <c r="W246" s="67"/>
    </row>
    <row r="247" spans="1:23" ht="63" outlineLevel="5" x14ac:dyDescent="0.2">
      <c r="A247" s="5" t="s">
        <v>35</v>
      </c>
      <c r="B247" s="5" t="s">
        <v>193</v>
      </c>
      <c r="C247" s="5" t="s">
        <v>202</v>
      </c>
      <c r="D247" s="5"/>
      <c r="E247" s="21" t="s">
        <v>565</v>
      </c>
      <c r="F247" s="4">
        <f>F249</f>
        <v>7856.9</v>
      </c>
      <c r="G247" s="4">
        <f>G249</f>
        <v>0</v>
      </c>
      <c r="H247" s="4">
        <f>H249</f>
        <v>7856.9</v>
      </c>
      <c r="I247" s="135">
        <f>I249+I248</f>
        <v>0</v>
      </c>
      <c r="J247" s="135">
        <f t="shared" ref="J247:L247" si="464">J249+J248</f>
        <v>5302.759</v>
      </c>
      <c r="K247" s="135">
        <f t="shared" si="464"/>
        <v>0</v>
      </c>
      <c r="L247" s="4">
        <f t="shared" si="464"/>
        <v>13159.659</v>
      </c>
      <c r="M247" s="4">
        <f t="shared" ref="M247:R247" si="465">M249</f>
        <v>5210</v>
      </c>
      <c r="N247" s="4">
        <f t="shared" ref="N247" si="466">N249</f>
        <v>0</v>
      </c>
      <c r="O247" s="4">
        <f t="shared" ref="O247:Q247" si="467">O249</f>
        <v>5210</v>
      </c>
      <c r="P247" s="135">
        <f t="shared" si="467"/>
        <v>0</v>
      </c>
      <c r="Q247" s="4">
        <f t="shared" si="467"/>
        <v>5210</v>
      </c>
      <c r="R247" s="4">
        <f t="shared" si="465"/>
        <v>5714</v>
      </c>
      <c r="S247" s="4">
        <f t="shared" ref="S247" si="468">S249</f>
        <v>0</v>
      </c>
      <c r="T247" s="4">
        <f t="shared" ref="T247:V247" si="469">T249</f>
        <v>5714</v>
      </c>
      <c r="U247" s="135">
        <f t="shared" si="469"/>
        <v>0</v>
      </c>
      <c r="V247" s="4">
        <f t="shared" si="469"/>
        <v>5714</v>
      </c>
      <c r="W247" s="67"/>
    </row>
    <row r="248" spans="1:23" ht="31.5" outlineLevel="5" collapsed="1" x14ac:dyDescent="0.2">
      <c r="A248" s="11" t="s">
        <v>35</v>
      </c>
      <c r="B248" s="11" t="s">
        <v>193</v>
      </c>
      <c r="C248" s="11" t="s">
        <v>202</v>
      </c>
      <c r="D248" s="11" t="s">
        <v>723</v>
      </c>
      <c r="E248" s="16" t="s">
        <v>144</v>
      </c>
      <c r="F248" s="4"/>
      <c r="G248" s="4"/>
      <c r="H248" s="4"/>
      <c r="I248" s="135"/>
      <c r="J248" s="136">
        <f>5302.759</f>
        <v>5302.759</v>
      </c>
      <c r="K248" s="135"/>
      <c r="L248" s="8">
        <f>SUM(H248:K248)</f>
        <v>5302.759</v>
      </c>
      <c r="M248" s="4"/>
      <c r="N248" s="4"/>
      <c r="O248" s="4"/>
      <c r="P248" s="135"/>
      <c r="Q248" s="4"/>
      <c r="R248" s="4"/>
      <c r="S248" s="4"/>
      <c r="T248" s="4"/>
      <c r="U248" s="135"/>
      <c r="V248" s="4"/>
      <c r="W248" s="67"/>
    </row>
    <row r="249" spans="1:23" ht="31.5" hidden="1" outlineLevel="7" x14ac:dyDescent="0.2">
      <c r="A249" s="11" t="s">
        <v>35</v>
      </c>
      <c r="B249" s="11" t="s">
        <v>193</v>
      </c>
      <c r="C249" s="11" t="s">
        <v>202</v>
      </c>
      <c r="D249" s="11" t="s">
        <v>92</v>
      </c>
      <c r="E249" s="16" t="s">
        <v>93</v>
      </c>
      <c r="F249" s="8">
        <v>7856.9</v>
      </c>
      <c r="G249" s="8"/>
      <c r="H249" s="8">
        <f>SUM(F249:G249)</f>
        <v>7856.9</v>
      </c>
      <c r="I249" s="136"/>
      <c r="J249" s="136"/>
      <c r="K249" s="136"/>
      <c r="L249" s="8">
        <f>SUM(H249:K249)</f>
        <v>7856.9</v>
      </c>
      <c r="M249" s="8">
        <v>5210</v>
      </c>
      <c r="N249" s="8"/>
      <c r="O249" s="8">
        <f>SUM(M249:N249)</f>
        <v>5210</v>
      </c>
      <c r="P249" s="136"/>
      <c r="Q249" s="8">
        <f>SUM(O249:P249)</f>
        <v>5210</v>
      </c>
      <c r="R249" s="8">
        <v>5714</v>
      </c>
      <c r="S249" s="8"/>
      <c r="T249" s="8">
        <f>SUM(R249:S249)</f>
        <v>5714</v>
      </c>
      <c r="U249" s="136"/>
      <c r="V249" s="8">
        <f>SUM(T249:U249)</f>
        <v>5714</v>
      </c>
      <c r="W249" s="67"/>
    </row>
    <row r="250" spans="1:23" s="92" customFormat="1" ht="63" hidden="1" outlineLevel="5" x14ac:dyDescent="0.2">
      <c r="A250" s="5" t="s">
        <v>35</v>
      </c>
      <c r="B250" s="5" t="s">
        <v>193</v>
      </c>
      <c r="C250" s="5" t="s">
        <v>202</v>
      </c>
      <c r="D250" s="5"/>
      <c r="E250" s="21" t="s">
        <v>580</v>
      </c>
      <c r="F250" s="4">
        <f>F251</f>
        <v>70712.399999999994</v>
      </c>
      <c r="G250" s="4">
        <f t="shared" ref="G250:L250" si="470">G251</f>
        <v>0</v>
      </c>
      <c r="H250" s="4">
        <f t="shared" si="470"/>
        <v>70712.399999999994</v>
      </c>
      <c r="I250" s="135">
        <f t="shared" si="470"/>
        <v>0</v>
      </c>
      <c r="J250" s="135">
        <f t="shared" si="470"/>
        <v>0</v>
      </c>
      <c r="K250" s="135">
        <f t="shared" si="470"/>
        <v>0</v>
      </c>
      <c r="L250" s="4">
        <f t="shared" si="470"/>
        <v>70712.399999999994</v>
      </c>
      <c r="M250" s="4">
        <f t="shared" ref="M250:R250" si="471">M251</f>
        <v>46889.9</v>
      </c>
      <c r="N250" s="4">
        <f t="shared" ref="N250" si="472">N251</f>
        <v>0</v>
      </c>
      <c r="O250" s="4">
        <f t="shared" ref="O250:Q250" si="473">O251</f>
        <v>46889.9</v>
      </c>
      <c r="P250" s="135">
        <f t="shared" si="473"/>
        <v>0</v>
      </c>
      <c r="Q250" s="4">
        <f t="shared" si="473"/>
        <v>46889.9</v>
      </c>
      <c r="R250" s="4">
        <f t="shared" si="471"/>
        <v>51425.599999999999</v>
      </c>
      <c r="S250" s="4">
        <f t="shared" ref="S250" si="474">S251</f>
        <v>0</v>
      </c>
      <c r="T250" s="4">
        <f t="shared" ref="T250:V250" si="475">T251</f>
        <v>51425.599999999999</v>
      </c>
      <c r="U250" s="135">
        <f t="shared" si="475"/>
        <v>0</v>
      </c>
      <c r="V250" s="4">
        <f t="shared" si="475"/>
        <v>51425.599999999999</v>
      </c>
      <c r="W250" s="67"/>
    </row>
    <row r="251" spans="1:23" s="92" customFormat="1" ht="31.5" hidden="1" outlineLevel="7" x14ac:dyDescent="0.2">
      <c r="A251" s="11" t="s">
        <v>35</v>
      </c>
      <c r="B251" s="11" t="s">
        <v>193</v>
      </c>
      <c r="C251" s="11" t="s">
        <v>202</v>
      </c>
      <c r="D251" s="11" t="s">
        <v>92</v>
      </c>
      <c r="E251" s="16" t="s">
        <v>93</v>
      </c>
      <c r="F251" s="8">
        <v>70712.399999999994</v>
      </c>
      <c r="G251" s="8"/>
      <c r="H251" s="8">
        <f>SUM(F251:G251)</f>
        <v>70712.399999999994</v>
      </c>
      <c r="I251" s="136"/>
      <c r="J251" s="136"/>
      <c r="K251" s="136"/>
      <c r="L251" s="8">
        <f>SUM(H251:K251)</f>
        <v>70712.399999999994</v>
      </c>
      <c r="M251" s="8">
        <v>46889.9</v>
      </c>
      <c r="N251" s="8"/>
      <c r="O251" s="8">
        <f>SUM(M251:N251)</f>
        <v>46889.9</v>
      </c>
      <c r="P251" s="136"/>
      <c r="Q251" s="8">
        <f>SUM(O251:P251)</f>
        <v>46889.9</v>
      </c>
      <c r="R251" s="8">
        <v>51425.599999999999</v>
      </c>
      <c r="S251" s="8"/>
      <c r="T251" s="8">
        <f>SUM(R251:S251)</f>
        <v>51425.599999999999</v>
      </c>
      <c r="U251" s="136"/>
      <c r="V251" s="8">
        <f>SUM(T251:U251)</f>
        <v>51425.599999999999</v>
      </c>
      <c r="W251" s="67"/>
    </row>
    <row r="252" spans="1:23" ht="15.75" hidden="1" outlineLevel="1" x14ac:dyDescent="0.2">
      <c r="A252" s="5" t="s">
        <v>35</v>
      </c>
      <c r="B252" s="5" t="s">
        <v>203</v>
      </c>
      <c r="C252" s="5"/>
      <c r="D252" s="5"/>
      <c r="E252" s="21" t="s">
        <v>204</v>
      </c>
      <c r="F252" s="4">
        <f>F253+F258</f>
        <v>1800</v>
      </c>
      <c r="G252" s="4">
        <f t="shared" ref="G252:J252" si="476">G253+G258</f>
        <v>-500</v>
      </c>
      <c r="H252" s="4">
        <f t="shared" si="476"/>
        <v>1300</v>
      </c>
      <c r="I252" s="135">
        <f t="shared" si="476"/>
        <v>0</v>
      </c>
      <c r="J252" s="135">
        <f t="shared" si="476"/>
        <v>0</v>
      </c>
      <c r="K252" s="135">
        <f t="shared" ref="K252:L252" si="477">K253+K258</f>
        <v>0</v>
      </c>
      <c r="L252" s="4">
        <f t="shared" si="477"/>
        <v>1300</v>
      </c>
      <c r="M252" s="4">
        <f t="shared" ref="M252:R252" si="478">M253+M258</f>
        <v>1550</v>
      </c>
      <c r="N252" s="4">
        <f t="shared" ref="N252" si="479">N253+N258</f>
        <v>-600</v>
      </c>
      <c r="O252" s="4">
        <f t="shared" ref="O252:Q252" si="480">O253+O258</f>
        <v>950</v>
      </c>
      <c r="P252" s="135">
        <f t="shared" si="480"/>
        <v>0</v>
      </c>
      <c r="Q252" s="4">
        <f t="shared" si="480"/>
        <v>950</v>
      </c>
      <c r="R252" s="4">
        <f t="shared" si="478"/>
        <v>1550</v>
      </c>
      <c r="S252" s="4">
        <f t="shared" ref="S252" si="481">S253+S258</f>
        <v>-600</v>
      </c>
      <c r="T252" s="4">
        <f t="shared" ref="T252:V252" si="482">T253+T258</f>
        <v>950</v>
      </c>
      <c r="U252" s="135">
        <f t="shared" si="482"/>
        <v>0</v>
      </c>
      <c r="V252" s="4">
        <f t="shared" si="482"/>
        <v>950</v>
      </c>
      <c r="W252" s="67"/>
    </row>
    <row r="253" spans="1:23" ht="31.5" hidden="1" outlineLevel="2" x14ac:dyDescent="0.2">
      <c r="A253" s="5" t="s">
        <v>35</v>
      </c>
      <c r="B253" s="5" t="s">
        <v>203</v>
      </c>
      <c r="C253" s="5" t="s">
        <v>205</v>
      </c>
      <c r="D253" s="5"/>
      <c r="E253" s="21" t="s">
        <v>206</v>
      </c>
      <c r="F253" s="4">
        <f t="shared" ref="F253:V256" si="483">F254</f>
        <v>800</v>
      </c>
      <c r="G253" s="4">
        <f t="shared" si="483"/>
        <v>0</v>
      </c>
      <c r="H253" s="4">
        <f t="shared" si="483"/>
        <v>800</v>
      </c>
      <c r="I253" s="135">
        <f t="shared" si="483"/>
        <v>0</v>
      </c>
      <c r="J253" s="135">
        <f t="shared" si="483"/>
        <v>0</v>
      </c>
      <c r="K253" s="135">
        <f t="shared" si="483"/>
        <v>0</v>
      </c>
      <c r="L253" s="4">
        <f t="shared" si="483"/>
        <v>800</v>
      </c>
      <c r="M253" s="4">
        <f t="shared" si="483"/>
        <v>700</v>
      </c>
      <c r="N253" s="4">
        <f t="shared" si="483"/>
        <v>0</v>
      </c>
      <c r="O253" s="4">
        <f t="shared" si="483"/>
        <v>700</v>
      </c>
      <c r="P253" s="135">
        <f t="shared" si="483"/>
        <v>0</v>
      </c>
      <c r="Q253" s="4">
        <f t="shared" si="483"/>
        <v>700</v>
      </c>
      <c r="R253" s="4">
        <f t="shared" si="483"/>
        <v>700</v>
      </c>
      <c r="S253" s="4">
        <f t="shared" si="483"/>
        <v>0</v>
      </c>
      <c r="T253" s="4">
        <f t="shared" si="483"/>
        <v>700</v>
      </c>
      <c r="U253" s="135">
        <f t="shared" si="483"/>
        <v>0</v>
      </c>
      <c r="V253" s="4">
        <f t="shared" si="483"/>
        <v>700</v>
      </c>
      <c r="W253" s="67"/>
    </row>
    <row r="254" spans="1:23" ht="31.5" hidden="1" outlineLevel="3" x14ac:dyDescent="0.2">
      <c r="A254" s="5" t="s">
        <v>35</v>
      </c>
      <c r="B254" s="5" t="s">
        <v>203</v>
      </c>
      <c r="C254" s="5" t="s">
        <v>207</v>
      </c>
      <c r="D254" s="5"/>
      <c r="E254" s="21" t="s">
        <v>208</v>
      </c>
      <c r="F254" s="4">
        <f t="shared" si="483"/>
        <v>800</v>
      </c>
      <c r="G254" s="4">
        <f t="shared" si="483"/>
        <v>0</v>
      </c>
      <c r="H254" s="4">
        <f t="shared" si="483"/>
        <v>800</v>
      </c>
      <c r="I254" s="135">
        <f t="shared" si="483"/>
        <v>0</v>
      </c>
      <c r="J254" s="135">
        <f t="shared" si="483"/>
        <v>0</v>
      </c>
      <c r="K254" s="135">
        <f t="shared" si="483"/>
        <v>0</v>
      </c>
      <c r="L254" s="4">
        <f t="shared" si="483"/>
        <v>800</v>
      </c>
      <c r="M254" s="4">
        <f t="shared" si="483"/>
        <v>700</v>
      </c>
      <c r="N254" s="4">
        <f t="shared" si="483"/>
        <v>0</v>
      </c>
      <c r="O254" s="4">
        <f t="shared" si="483"/>
        <v>700</v>
      </c>
      <c r="P254" s="135">
        <f t="shared" si="483"/>
        <v>0</v>
      </c>
      <c r="Q254" s="4">
        <f t="shared" si="483"/>
        <v>700</v>
      </c>
      <c r="R254" s="4">
        <f t="shared" si="483"/>
        <v>700</v>
      </c>
      <c r="S254" s="4">
        <f t="shared" si="483"/>
        <v>0</v>
      </c>
      <c r="T254" s="4">
        <f t="shared" si="483"/>
        <v>700</v>
      </c>
      <c r="U254" s="135">
        <f t="shared" si="483"/>
        <v>0</v>
      </c>
      <c r="V254" s="4">
        <f t="shared" si="483"/>
        <v>700</v>
      </c>
      <c r="W254" s="67"/>
    </row>
    <row r="255" spans="1:23" ht="47.25" hidden="1" customHeight="1" outlineLevel="4" x14ac:dyDescent="0.2">
      <c r="A255" s="5" t="s">
        <v>35</v>
      </c>
      <c r="B255" s="5" t="s">
        <v>203</v>
      </c>
      <c r="C255" s="5" t="s">
        <v>209</v>
      </c>
      <c r="D255" s="5"/>
      <c r="E255" s="21" t="s">
        <v>642</v>
      </c>
      <c r="F255" s="4">
        <f t="shared" si="483"/>
        <v>800</v>
      </c>
      <c r="G255" s="4">
        <f t="shared" si="483"/>
        <v>0</v>
      </c>
      <c r="H255" s="4">
        <f t="shared" si="483"/>
        <v>800</v>
      </c>
      <c r="I255" s="135">
        <f t="shared" si="483"/>
        <v>0</v>
      </c>
      <c r="J255" s="135">
        <f t="shared" si="483"/>
        <v>0</v>
      </c>
      <c r="K255" s="135">
        <f t="shared" si="483"/>
        <v>0</v>
      </c>
      <c r="L255" s="4">
        <f t="shared" si="483"/>
        <v>800</v>
      </c>
      <c r="M255" s="4">
        <f t="shared" si="483"/>
        <v>700</v>
      </c>
      <c r="N255" s="4">
        <f t="shared" si="483"/>
        <v>0</v>
      </c>
      <c r="O255" s="4">
        <f t="shared" si="483"/>
        <v>700</v>
      </c>
      <c r="P255" s="135">
        <f t="shared" si="483"/>
        <v>0</v>
      </c>
      <c r="Q255" s="4">
        <f t="shared" si="483"/>
        <v>700</v>
      </c>
      <c r="R255" s="4">
        <f t="shared" si="483"/>
        <v>700</v>
      </c>
      <c r="S255" s="4">
        <f t="shared" si="483"/>
        <v>0</v>
      </c>
      <c r="T255" s="4">
        <f t="shared" si="483"/>
        <v>700</v>
      </c>
      <c r="U255" s="135">
        <f t="shared" si="483"/>
        <v>0</v>
      </c>
      <c r="V255" s="4">
        <f t="shared" si="483"/>
        <v>700</v>
      </c>
      <c r="W255" s="67"/>
    </row>
    <row r="256" spans="1:23" ht="23.25" hidden="1" customHeight="1" outlineLevel="5" x14ac:dyDescent="0.2">
      <c r="A256" s="5" t="s">
        <v>35</v>
      </c>
      <c r="B256" s="5" t="s">
        <v>203</v>
      </c>
      <c r="C256" s="5" t="s">
        <v>210</v>
      </c>
      <c r="D256" s="5"/>
      <c r="E256" s="21" t="s">
        <v>623</v>
      </c>
      <c r="F256" s="4">
        <f t="shared" si="483"/>
        <v>800</v>
      </c>
      <c r="G256" s="4">
        <f t="shared" si="483"/>
        <v>0</v>
      </c>
      <c r="H256" s="4">
        <f t="shared" si="483"/>
        <v>800</v>
      </c>
      <c r="I256" s="135">
        <f t="shared" si="483"/>
        <v>0</v>
      </c>
      <c r="J256" s="135">
        <f t="shared" si="483"/>
        <v>0</v>
      </c>
      <c r="K256" s="135">
        <f t="shared" si="483"/>
        <v>0</v>
      </c>
      <c r="L256" s="4">
        <f t="shared" si="483"/>
        <v>800</v>
      </c>
      <c r="M256" s="4">
        <f t="shared" si="483"/>
        <v>700</v>
      </c>
      <c r="N256" s="4">
        <f t="shared" si="483"/>
        <v>0</v>
      </c>
      <c r="O256" s="4">
        <f t="shared" si="483"/>
        <v>700</v>
      </c>
      <c r="P256" s="135">
        <f t="shared" si="483"/>
        <v>0</v>
      </c>
      <c r="Q256" s="4">
        <f t="shared" si="483"/>
        <v>700</v>
      </c>
      <c r="R256" s="4">
        <f t="shared" si="483"/>
        <v>700</v>
      </c>
      <c r="S256" s="4">
        <f t="shared" si="483"/>
        <v>0</v>
      </c>
      <c r="T256" s="4">
        <f t="shared" si="483"/>
        <v>700</v>
      </c>
      <c r="U256" s="135">
        <f t="shared" si="483"/>
        <v>0</v>
      </c>
      <c r="V256" s="4">
        <f t="shared" si="483"/>
        <v>700</v>
      </c>
      <c r="W256" s="67"/>
    </row>
    <row r="257" spans="1:23" ht="31.5" hidden="1" outlineLevel="7" x14ac:dyDescent="0.2">
      <c r="A257" s="11" t="s">
        <v>35</v>
      </c>
      <c r="B257" s="11" t="s">
        <v>203</v>
      </c>
      <c r="C257" s="11" t="s">
        <v>210</v>
      </c>
      <c r="D257" s="11" t="s">
        <v>11</v>
      </c>
      <c r="E257" s="16" t="s">
        <v>12</v>
      </c>
      <c r="F257" s="8">
        <v>800</v>
      </c>
      <c r="G257" s="8"/>
      <c r="H257" s="8">
        <f>SUM(F257:G257)</f>
        <v>800</v>
      </c>
      <c r="I257" s="136"/>
      <c r="J257" s="136"/>
      <c r="K257" s="136"/>
      <c r="L257" s="8">
        <f>SUM(H257:K257)</f>
        <v>800</v>
      </c>
      <c r="M257" s="8">
        <v>700</v>
      </c>
      <c r="N257" s="8"/>
      <c r="O257" s="8">
        <f>SUM(M257:N257)</f>
        <v>700</v>
      </c>
      <c r="P257" s="136"/>
      <c r="Q257" s="8">
        <f>SUM(O257:P257)</f>
        <v>700</v>
      </c>
      <c r="R257" s="8">
        <v>700</v>
      </c>
      <c r="S257" s="8"/>
      <c r="T257" s="8">
        <f>SUM(R257:S257)</f>
        <v>700</v>
      </c>
      <c r="U257" s="136"/>
      <c r="V257" s="8">
        <f>SUM(T257:U257)</f>
        <v>700</v>
      </c>
      <c r="W257" s="67"/>
    </row>
    <row r="258" spans="1:23" ht="31.5" hidden="1" outlineLevel="2" x14ac:dyDescent="0.2">
      <c r="A258" s="5" t="s">
        <v>35</v>
      </c>
      <c r="B258" s="5" t="s">
        <v>203</v>
      </c>
      <c r="C258" s="5" t="s">
        <v>158</v>
      </c>
      <c r="D258" s="5"/>
      <c r="E258" s="21" t="s">
        <v>159</v>
      </c>
      <c r="F258" s="4">
        <f>F259</f>
        <v>1000</v>
      </c>
      <c r="G258" s="4">
        <f t="shared" ref="G258:L258" si="484">G259</f>
        <v>-500</v>
      </c>
      <c r="H258" s="4">
        <f t="shared" si="484"/>
        <v>500</v>
      </c>
      <c r="I258" s="135">
        <f t="shared" si="484"/>
        <v>0</v>
      </c>
      <c r="J258" s="135">
        <f t="shared" si="484"/>
        <v>0</v>
      </c>
      <c r="K258" s="135">
        <f t="shared" si="484"/>
        <v>0</v>
      </c>
      <c r="L258" s="4">
        <f t="shared" si="484"/>
        <v>500</v>
      </c>
      <c r="M258" s="4">
        <f t="shared" ref="M258:R258" si="485">M259</f>
        <v>850</v>
      </c>
      <c r="N258" s="4">
        <f t="shared" ref="N258" si="486">N259</f>
        <v>-600</v>
      </c>
      <c r="O258" s="4">
        <f t="shared" ref="O258:Q258" si="487">O259</f>
        <v>250</v>
      </c>
      <c r="P258" s="135">
        <f t="shared" si="487"/>
        <v>0</v>
      </c>
      <c r="Q258" s="4">
        <f t="shared" si="487"/>
        <v>250</v>
      </c>
      <c r="R258" s="4">
        <f t="shared" si="485"/>
        <v>850</v>
      </c>
      <c r="S258" s="4">
        <f t="shared" ref="S258" si="488">S259</f>
        <v>-600</v>
      </c>
      <c r="T258" s="4">
        <f t="shared" ref="T258:V258" si="489">T259</f>
        <v>250</v>
      </c>
      <c r="U258" s="135">
        <f t="shared" si="489"/>
        <v>0</v>
      </c>
      <c r="V258" s="4">
        <f t="shared" si="489"/>
        <v>250</v>
      </c>
      <c r="W258" s="67"/>
    </row>
    <row r="259" spans="1:23" ht="31.5" hidden="1" outlineLevel="3" x14ac:dyDescent="0.2">
      <c r="A259" s="5" t="s">
        <v>35</v>
      </c>
      <c r="B259" s="5" t="s">
        <v>203</v>
      </c>
      <c r="C259" s="5" t="s">
        <v>211</v>
      </c>
      <c r="D259" s="5"/>
      <c r="E259" s="21" t="s">
        <v>212</v>
      </c>
      <c r="F259" s="4">
        <f>F260+F265</f>
        <v>1000</v>
      </c>
      <c r="G259" s="4">
        <f t="shared" ref="G259:J259" si="490">G260+G265</f>
        <v>-500</v>
      </c>
      <c r="H259" s="4">
        <f t="shared" si="490"/>
        <v>500</v>
      </c>
      <c r="I259" s="135">
        <f t="shared" si="490"/>
        <v>0</v>
      </c>
      <c r="J259" s="135">
        <f t="shared" si="490"/>
        <v>0</v>
      </c>
      <c r="K259" s="135">
        <f t="shared" ref="K259:L259" si="491">K260+K265</f>
        <v>0</v>
      </c>
      <c r="L259" s="4">
        <f t="shared" si="491"/>
        <v>500</v>
      </c>
      <c r="M259" s="4">
        <f t="shared" ref="M259:R259" si="492">M260+M265</f>
        <v>850</v>
      </c>
      <c r="N259" s="4">
        <f t="shared" ref="N259" si="493">N260+N265</f>
        <v>-600</v>
      </c>
      <c r="O259" s="4">
        <f t="shared" ref="O259:Q259" si="494">O260+O265</f>
        <v>250</v>
      </c>
      <c r="P259" s="135">
        <f t="shared" si="494"/>
        <v>0</v>
      </c>
      <c r="Q259" s="4">
        <f t="shared" si="494"/>
        <v>250</v>
      </c>
      <c r="R259" s="4">
        <f t="shared" si="492"/>
        <v>850</v>
      </c>
      <c r="S259" s="4">
        <f t="shared" ref="S259" si="495">S260+S265</f>
        <v>-600</v>
      </c>
      <c r="T259" s="4">
        <f t="shared" ref="T259:V259" si="496">T260+T265</f>
        <v>250</v>
      </c>
      <c r="U259" s="135">
        <f t="shared" si="496"/>
        <v>0</v>
      </c>
      <c r="V259" s="4">
        <f t="shared" si="496"/>
        <v>250</v>
      </c>
      <c r="W259" s="67"/>
    </row>
    <row r="260" spans="1:23" ht="31.5" hidden="1" outlineLevel="4" x14ac:dyDescent="0.2">
      <c r="A260" s="5" t="s">
        <v>35</v>
      </c>
      <c r="B260" s="5" t="s">
        <v>203</v>
      </c>
      <c r="C260" s="5" t="s">
        <v>213</v>
      </c>
      <c r="D260" s="5"/>
      <c r="E260" s="21" t="s">
        <v>680</v>
      </c>
      <c r="F260" s="4">
        <f t="shared" ref="F260:V261" si="497">F261</f>
        <v>700</v>
      </c>
      <c r="G260" s="4">
        <f>G261+G263</f>
        <v>-200</v>
      </c>
      <c r="H260" s="4">
        <f t="shared" ref="H260:T260" si="498">H261+H263</f>
        <v>500</v>
      </c>
      <c r="I260" s="135">
        <f t="shared" si="498"/>
        <v>0</v>
      </c>
      <c r="J260" s="135">
        <f t="shared" si="498"/>
        <v>0</v>
      </c>
      <c r="K260" s="135">
        <f>K261+K263</f>
        <v>0</v>
      </c>
      <c r="L260" s="4">
        <f t="shared" ref="L260" si="499">L261+L263</f>
        <v>500</v>
      </c>
      <c r="M260" s="4">
        <f t="shared" si="498"/>
        <v>600</v>
      </c>
      <c r="N260" s="4">
        <f t="shared" si="498"/>
        <v>-350</v>
      </c>
      <c r="O260" s="4">
        <f t="shared" si="498"/>
        <v>250</v>
      </c>
      <c r="P260" s="135">
        <f>P261+P263</f>
        <v>0</v>
      </c>
      <c r="Q260" s="4">
        <f t="shared" ref="Q260" si="500">Q261+Q263</f>
        <v>250</v>
      </c>
      <c r="R260" s="4">
        <f t="shared" si="498"/>
        <v>600</v>
      </c>
      <c r="S260" s="4">
        <f t="shared" si="498"/>
        <v>-350</v>
      </c>
      <c r="T260" s="4">
        <f t="shared" si="498"/>
        <v>250</v>
      </c>
      <c r="U260" s="135">
        <f>U261+U263</f>
        <v>0</v>
      </c>
      <c r="V260" s="4">
        <f t="shared" ref="V260" si="501">V261+V263</f>
        <v>250</v>
      </c>
      <c r="W260" s="67"/>
    </row>
    <row r="261" spans="1:23" ht="17.25" hidden="1" customHeight="1" outlineLevel="5" x14ac:dyDescent="0.2">
      <c r="A261" s="5" t="s">
        <v>35</v>
      </c>
      <c r="B261" s="5" t="s">
        <v>203</v>
      </c>
      <c r="C261" s="5" t="s">
        <v>214</v>
      </c>
      <c r="D261" s="5"/>
      <c r="E261" s="21" t="s">
        <v>215</v>
      </c>
      <c r="F261" s="4">
        <f t="shared" si="497"/>
        <v>700</v>
      </c>
      <c r="G261" s="4">
        <f t="shared" si="497"/>
        <v>-700</v>
      </c>
      <c r="H261" s="4">
        <f t="shared" si="497"/>
        <v>0</v>
      </c>
      <c r="I261" s="135">
        <f t="shared" si="497"/>
        <v>0</v>
      </c>
      <c r="J261" s="135">
        <f t="shared" si="497"/>
        <v>0</v>
      </c>
      <c r="K261" s="135">
        <f t="shared" si="497"/>
        <v>0</v>
      </c>
      <c r="L261" s="102">
        <f t="shared" si="497"/>
        <v>0</v>
      </c>
      <c r="M261" s="4">
        <f t="shared" si="497"/>
        <v>600</v>
      </c>
      <c r="N261" s="4">
        <f t="shared" si="497"/>
        <v>-600</v>
      </c>
      <c r="O261" s="4">
        <f t="shared" si="497"/>
        <v>0</v>
      </c>
      <c r="P261" s="135">
        <f t="shared" si="497"/>
        <v>0</v>
      </c>
      <c r="Q261" s="102">
        <f t="shared" si="497"/>
        <v>0</v>
      </c>
      <c r="R261" s="4">
        <f t="shared" si="497"/>
        <v>600</v>
      </c>
      <c r="S261" s="4">
        <f t="shared" si="497"/>
        <v>-600</v>
      </c>
      <c r="T261" s="4">
        <f t="shared" si="497"/>
        <v>0</v>
      </c>
      <c r="U261" s="135">
        <f t="shared" si="497"/>
        <v>0</v>
      </c>
      <c r="V261" s="102">
        <f t="shared" si="497"/>
        <v>0</v>
      </c>
      <c r="W261" s="67"/>
    </row>
    <row r="262" spans="1:23" ht="31.5" hidden="1" outlineLevel="7" x14ac:dyDescent="0.2">
      <c r="A262" s="11" t="s">
        <v>35</v>
      </c>
      <c r="B262" s="11" t="s">
        <v>203</v>
      </c>
      <c r="C262" s="11" t="s">
        <v>214</v>
      </c>
      <c r="D262" s="11" t="s">
        <v>92</v>
      </c>
      <c r="E262" s="16" t="s">
        <v>93</v>
      </c>
      <c r="F262" s="8">
        <v>700</v>
      </c>
      <c r="G262" s="8">
        <v>-700</v>
      </c>
      <c r="H262" s="8">
        <f>SUM(F262:G262)</f>
        <v>0</v>
      </c>
      <c r="I262" s="136"/>
      <c r="J262" s="136"/>
      <c r="K262" s="136"/>
      <c r="L262" s="103">
        <f>SUM(H262:K262)</f>
        <v>0</v>
      </c>
      <c r="M262" s="8">
        <v>600</v>
      </c>
      <c r="N262" s="8">
        <v>-600</v>
      </c>
      <c r="O262" s="8">
        <f>SUM(M262:N262)</f>
        <v>0</v>
      </c>
      <c r="P262" s="136"/>
      <c r="Q262" s="103">
        <f>SUM(O262:P262)</f>
        <v>0</v>
      </c>
      <c r="R262" s="8">
        <v>600</v>
      </c>
      <c r="S262" s="8">
        <v>-600</v>
      </c>
      <c r="T262" s="8">
        <f>SUM(R262:S262)</f>
        <v>0</v>
      </c>
      <c r="U262" s="136"/>
      <c r="V262" s="103">
        <f>SUM(T262:U262)</f>
        <v>0</v>
      </c>
      <c r="W262" s="67"/>
    </row>
    <row r="263" spans="1:23" ht="15.75" hidden="1" outlineLevel="7" x14ac:dyDescent="0.25">
      <c r="A263" s="5" t="s">
        <v>35</v>
      </c>
      <c r="B263" s="5" t="s">
        <v>203</v>
      </c>
      <c r="C263" s="5" t="s">
        <v>679</v>
      </c>
      <c r="D263" s="5"/>
      <c r="E263" s="60" t="s">
        <v>219</v>
      </c>
      <c r="F263" s="4">
        <f t="shared" ref="F263:V266" si="502">F264</f>
        <v>0</v>
      </c>
      <c r="G263" s="4">
        <f t="shared" si="502"/>
        <v>500</v>
      </c>
      <c r="H263" s="4">
        <f t="shared" si="502"/>
        <v>500</v>
      </c>
      <c r="I263" s="135">
        <f t="shared" si="502"/>
        <v>0</v>
      </c>
      <c r="J263" s="135">
        <f t="shared" si="502"/>
        <v>0</v>
      </c>
      <c r="K263" s="135">
        <f t="shared" si="502"/>
        <v>0</v>
      </c>
      <c r="L263" s="4">
        <f t="shared" si="502"/>
        <v>500</v>
      </c>
      <c r="M263" s="4">
        <f t="shared" si="502"/>
        <v>0</v>
      </c>
      <c r="N263" s="4">
        <f t="shared" si="502"/>
        <v>250</v>
      </c>
      <c r="O263" s="4">
        <f t="shared" si="502"/>
        <v>250</v>
      </c>
      <c r="P263" s="135">
        <f t="shared" si="502"/>
        <v>0</v>
      </c>
      <c r="Q263" s="4">
        <f t="shared" si="502"/>
        <v>250</v>
      </c>
      <c r="R263" s="4">
        <f t="shared" si="502"/>
        <v>0</v>
      </c>
      <c r="S263" s="4">
        <f t="shared" si="502"/>
        <v>250</v>
      </c>
      <c r="T263" s="4">
        <f t="shared" si="502"/>
        <v>250</v>
      </c>
      <c r="U263" s="135">
        <f t="shared" si="502"/>
        <v>0</v>
      </c>
      <c r="V263" s="4">
        <f t="shared" si="502"/>
        <v>250</v>
      </c>
      <c r="W263" s="67"/>
    </row>
    <row r="264" spans="1:23" ht="15.75" hidden="1" outlineLevel="7" x14ac:dyDescent="0.25">
      <c r="A264" s="11" t="s">
        <v>35</v>
      </c>
      <c r="B264" s="11" t="s">
        <v>203</v>
      </c>
      <c r="C264" s="11" t="s">
        <v>679</v>
      </c>
      <c r="D264" s="11" t="s">
        <v>27</v>
      </c>
      <c r="E264" s="59" t="s">
        <v>28</v>
      </c>
      <c r="F264" s="8"/>
      <c r="G264" s="8">
        <v>500</v>
      </c>
      <c r="H264" s="8">
        <f t="shared" ref="H264" si="503">SUM(F264:G264)</f>
        <v>500</v>
      </c>
      <c r="I264" s="136"/>
      <c r="J264" s="136"/>
      <c r="K264" s="136"/>
      <c r="L264" s="8">
        <f t="shared" ref="L264" si="504">SUM(H264:K264)</f>
        <v>500</v>
      </c>
      <c r="M264" s="8"/>
      <c r="N264" s="8">
        <v>250</v>
      </c>
      <c r="O264" s="8">
        <f t="shared" ref="O264" si="505">SUM(M264:N264)</f>
        <v>250</v>
      </c>
      <c r="P264" s="136"/>
      <c r="Q264" s="8">
        <f t="shared" ref="Q264" si="506">SUM(O264:P264)</f>
        <v>250</v>
      </c>
      <c r="R264" s="8"/>
      <c r="S264" s="8">
        <v>250</v>
      </c>
      <c r="T264" s="8">
        <f t="shared" ref="T264" si="507">SUM(R264:S264)</f>
        <v>250</v>
      </c>
      <c r="U264" s="136"/>
      <c r="V264" s="8">
        <f t="shared" ref="V264" si="508">SUM(T264:U264)</f>
        <v>250</v>
      </c>
      <c r="W264" s="67"/>
    </row>
    <row r="265" spans="1:23" ht="31.5" hidden="1" outlineLevel="4" x14ac:dyDescent="0.25">
      <c r="A265" s="5" t="s">
        <v>35</v>
      </c>
      <c r="B265" s="5" t="s">
        <v>203</v>
      </c>
      <c r="C265" s="5" t="s">
        <v>216</v>
      </c>
      <c r="D265" s="5"/>
      <c r="E265" s="60" t="s">
        <v>217</v>
      </c>
      <c r="F265" s="4">
        <f t="shared" si="502"/>
        <v>300</v>
      </c>
      <c r="G265" s="4">
        <f t="shared" si="502"/>
        <v>-300</v>
      </c>
      <c r="H265" s="4">
        <f t="shared" si="502"/>
        <v>0</v>
      </c>
      <c r="I265" s="135">
        <f t="shared" si="502"/>
        <v>0</v>
      </c>
      <c r="J265" s="135">
        <f t="shared" si="502"/>
        <v>0</v>
      </c>
      <c r="K265" s="135">
        <f t="shared" si="502"/>
        <v>0</v>
      </c>
      <c r="L265" s="102">
        <f t="shared" si="502"/>
        <v>0</v>
      </c>
      <c r="M265" s="4">
        <f t="shared" si="502"/>
        <v>250</v>
      </c>
      <c r="N265" s="4">
        <f t="shared" si="502"/>
        <v>-250</v>
      </c>
      <c r="O265" s="4">
        <f t="shared" si="502"/>
        <v>0</v>
      </c>
      <c r="P265" s="135">
        <f t="shared" si="502"/>
        <v>0</v>
      </c>
      <c r="Q265" s="102">
        <f t="shared" si="502"/>
        <v>0</v>
      </c>
      <c r="R265" s="4">
        <f t="shared" si="502"/>
        <v>250</v>
      </c>
      <c r="S265" s="4">
        <f t="shared" si="502"/>
        <v>-250</v>
      </c>
      <c r="T265" s="4">
        <f t="shared" si="502"/>
        <v>0</v>
      </c>
      <c r="U265" s="135">
        <f t="shared" si="502"/>
        <v>0</v>
      </c>
      <c r="V265" s="102">
        <f t="shared" si="502"/>
        <v>0</v>
      </c>
      <c r="W265" s="67"/>
    </row>
    <row r="266" spans="1:23" ht="15.75" hidden="1" outlineLevel="5" x14ac:dyDescent="0.25">
      <c r="A266" s="5" t="s">
        <v>35</v>
      </c>
      <c r="B266" s="5" t="s">
        <v>203</v>
      </c>
      <c r="C266" s="5" t="s">
        <v>218</v>
      </c>
      <c r="D266" s="5"/>
      <c r="E266" s="60" t="s">
        <v>219</v>
      </c>
      <c r="F266" s="4">
        <f t="shared" si="502"/>
        <v>300</v>
      </c>
      <c r="G266" s="4">
        <f t="shared" si="502"/>
        <v>-300</v>
      </c>
      <c r="H266" s="4">
        <f t="shared" si="502"/>
        <v>0</v>
      </c>
      <c r="I266" s="135">
        <f t="shared" si="502"/>
        <v>0</v>
      </c>
      <c r="J266" s="135">
        <f t="shared" si="502"/>
        <v>0</v>
      </c>
      <c r="K266" s="135">
        <f t="shared" si="502"/>
        <v>0</v>
      </c>
      <c r="L266" s="102">
        <f t="shared" si="502"/>
        <v>0</v>
      </c>
      <c r="M266" s="4">
        <f t="shared" si="502"/>
        <v>250</v>
      </c>
      <c r="N266" s="4">
        <f t="shared" si="502"/>
        <v>-250</v>
      </c>
      <c r="O266" s="4">
        <f t="shared" si="502"/>
        <v>0</v>
      </c>
      <c r="P266" s="135">
        <f t="shared" si="502"/>
        <v>0</v>
      </c>
      <c r="Q266" s="102">
        <f t="shared" si="502"/>
        <v>0</v>
      </c>
      <c r="R266" s="4">
        <f t="shared" si="502"/>
        <v>250</v>
      </c>
      <c r="S266" s="4">
        <f t="shared" si="502"/>
        <v>-250</v>
      </c>
      <c r="T266" s="4">
        <f t="shared" si="502"/>
        <v>0</v>
      </c>
      <c r="U266" s="135">
        <f t="shared" si="502"/>
        <v>0</v>
      </c>
      <c r="V266" s="102">
        <f t="shared" si="502"/>
        <v>0</v>
      </c>
      <c r="W266" s="67"/>
    </row>
    <row r="267" spans="1:23" ht="15.75" hidden="1" outlineLevel="7" x14ac:dyDescent="0.25">
      <c r="A267" s="11" t="s">
        <v>35</v>
      </c>
      <c r="B267" s="11" t="s">
        <v>203</v>
      </c>
      <c r="C267" s="11" t="s">
        <v>218</v>
      </c>
      <c r="D267" s="11" t="s">
        <v>27</v>
      </c>
      <c r="E267" s="59" t="s">
        <v>28</v>
      </c>
      <c r="F267" s="8">
        <v>300</v>
      </c>
      <c r="G267" s="8">
        <v>-300</v>
      </c>
      <c r="H267" s="8">
        <f t="shared" ref="H267" si="509">SUM(F267:G267)</f>
        <v>0</v>
      </c>
      <c r="I267" s="136"/>
      <c r="J267" s="136"/>
      <c r="K267" s="136"/>
      <c r="L267" s="103">
        <f t="shared" ref="L267" si="510">SUM(H267:K267)</f>
        <v>0</v>
      </c>
      <c r="M267" s="8">
        <v>250</v>
      </c>
      <c r="N267" s="8">
        <v>-250</v>
      </c>
      <c r="O267" s="8">
        <f t="shared" ref="O267" si="511">SUM(M267:N267)</f>
        <v>0</v>
      </c>
      <c r="P267" s="136"/>
      <c r="Q267" s="103">
        <f t="shared" ref="Q267" si="512">SUM(O267:P267)</f>
        <v>0</v>
      </c>
      <c r="R267" s="8">
        <v>250</v>
      </c>
      <c r="S267" s="8">
        <v>-250</v>
      </c>
      <c r="T267" s="8">
        <f t="shared" ref="T267" si="513">SUM(R267:S267)</f>
        <v>0</v>
      </c>
      <c r="U267" s="136"/>
      <c r="V267" s="103">
        <f t="shared" ref="V267" si="514">SUM(T267:U267)</f>
        <v>0</v>
      </c>
      <c r="W267" s="67"/>
    </row>
    <row r="268" spans="1:23" ht="15.75" outlineLevel="7" x14ac:dyDescent="0.2">
      <c r="A268" s="5" t="s">
        <v>35</v>
      </c>
      <c r="B268" s="5" t="s">
        <v>566</v>
      </c>
      <c r="C268" s="11"/>
      <c r="D268" s="11"/>
      <c r="E268" s="12" t="s">
        <v>546</v>
      </c>
      <c r="F268" s="4" t="e">
        <f>F269+F296+F315+#REF!</f>
        <v>#REF!</v>
      </c>
      <c r="G268" s="4" t="e">
        <f>G269+G296+G315+#REF!</f>
        <v>#REF!</v>
      </c>
      <c r="H268" s="4">
        <f t="shared" ref="H268:V268" si="515">H269+H296+H315+H366</f>
        <v>520124.29527</v>
      </c>
      <c r="I268" s="135">
        <f t="shared" si="515"/>
        <v>734.69673999999998</v>
      </c>
      <c r="J268" s="135">
        <f t="shared" si="515"/>
        <v>16884.78845</v>
      </c>
      <c r="K268" s="135">
        <f t="shared" si="515"/>
        <v>255.99964</v>
      </c>
      <c r="L268" s="4">
        <f t="shared" si="515"/>
        <v>537999.78009999997</v>
      </c>
      <c r="M268" s="4">
        <f t="shared" si="515"/>
        <v>443230.69999999995</v>
      </c>
      <c r="N268" s="4">
        <f t="shared" si="515"/>
        <v>-4777.5</v>
      </c>
      <c r="O268" s="4">
        <f t="shared" si="515"/>
        <v>438453.19999999995</v>
      </c>
      <c r="P268" s="135">
        <f t="shared" si="515"/>
        <v>-1.7840000000000002E-2</v>
      </c>
      <c r="Q268" s="4">
        <f t="shared" si="515"/>
        <v>438453.18215999997</v>
      </c>
      <c r="R268" s="4">
        <f t="shared" si="515"/>
        <v>255740.75</v>
      </c>
      <c r="S268" s="4">
        <f t="shared" si="515"/>
        <v>0</v>
      </c>
      <c r="T268" s="4">
        <f t="shared" si="515"/>
        <v>255740.75</v>
      </c>
      <c r="U268" s="135">
        <f t="shared" si="515"/>
        <v>-666.70284000000004</v>
      </c>
      <c r="V268" s="4">
        <f t="shared" si="515"/>
        <v>255074.04716000002</v>
      </c>
      <c r="W268" s="67"/>
    </row>
    <row r="269" spans="1:23" ht="15.75" outlineLevel="1" x14ac:dyDescent="0.2">
      <c r="A269" s="5" t="s">
        <v>35</v>
      </c>
      <c r="B269" s="5" t="s">
        <v>220</v>
      </c>
      <c r="C269" s="5"/>
      <c r="D269" s="5"/>
      <c r="E269" s="21" t="s">
        <v>221</v>
      </c>
      <c r="F269" s="4">
        <f>F270</f>
        <v>304164.29527</v>
      </c>
      <c r="G269" s="4">
        <f t="shared" ref="G269:L269" si="516">G270</f>
        <v>-9717.7000000000007</v>
      </c>
      <c r="H269" s="4">
        <f t="shared" si="516"/>
        <v>294446.59526999999</v>
      </c>
      <c r="I269" s="135">
        <f t="shared" si="516"/>
        <v>2.01E-2</v>
      </c>
      <c r="J269" s="135">
        <f t="shared" si="516"/>
        <v>5885.4419600000001</v>
      </c>
      <c r="K269" s="135">
        <f t="shared" si="516"/>
        <v>0.51639000000000002</v>
      </c>
      <c r="L269" s="4">
        <f t="shared" si="516"/>
        <v>300332.57371999999</v>
      </c>
      <c r="M269" s="4">
        <f t="shared" ref="M269:R269" si="517">M270</f>
        <v>232965.3</v>
      </c>
      <c r="N269" s="4">
        <f t="shared" ref="N269" si="518">N270</f>
        <v>-4777.5</v>
      </c>
      <c r="O269" s="4">
        <f t="shared" ref="O269:Q269" si="519">O270</f>
        <v>228187.8</v>
      </c>
      <c r="P269" s="135">
        <f t="shared" si="519"/>
        <v>0</v>
      </c>
      <c r="Q269" s="4">
        <f t="shared" si="519"/>
        <v>228187.8</v>
      </c>
      <c r="R269" s="4">
        <f t="shared" si="517"/>
        <v>43666.25</v>
      </c>
      <c r="S269" s="4">
        <f t="shared" ref="S269" si="520">S270</f>
        <v>0</v>
      </c>
      <c r="T269" s="4">
        <f t="shared" ref="T269:V269" si="521">T270</f>
        <v>43666.25</v>
      </c>
      <c r="U269" s="135">
        <f t="shared" si="521"/>
        <v>0</v>
      </c>
      <c r="V269" s="4">
        <f t="shared" si="521"/>
        <v>43666.25</v>
      </c>
      <c r="W269" s="67"/>
    </row>
    <row r="270" spans="1:23" ht="31.5" outlineLevel="2" x14ac:dyDescent="0.2">
      <c r="A270" s="5" t="s">
        <v>35</v>
      </c>
      <c r="B270" s="5" t="s">
        <v>220</v>
      </c>
      <c r="C270" s="5" t="s">
        <v>170</v>
      </c>
      <c r="D270" s="5"/>
      <c r="E270" s="21" t="s">
        <v>171</v>
      </c>
      <c r="F270" s="4">
        <f>F271+F277</f>
        <v>304164.29527</v>
      </c>
      <c r="G270" s="4">
        <f t="shared" ref="G270:J270" si="522">G271+G277</f>
        <v>-9717.7000000000007</v>
      </c>
      <c r="H270" s="4">
        <f t="shared" si="522"/>
        <v>294446.59526999999</v>
      </c>
      <c r="I270" s="135">
        <f t="shared" si="522"/>
        <v>2.01E-2</v>
      </c>
      <c r="J270" s="135">
        <f t="shared" si="522"/>
        <v>5885.4419600000001</v>
      </c>
      <c r="K270" s="135">
        <f t="shared" ref="K270:L270" si="523">K271+K277</f>
        <v>0.51639000000000002</v>
      </c>
      <c r="L270" s="4">
        <f t="shared" si="523"/>
        <v>300332.57371999999</v>
      </c>
      <c r="M270" s="4">
        <f t="shared" ref="M270:R270" si="524">M271+M277</f>
        <v>232965.3</v>
      </c>
      <c r="N270" s="4">
        <f t="shared" ref="N270" si="525">N271+N277</f>
        <v>-4777.5</v>
      </c>
      <c r="O270" s="4">
        <f t="shared" ref="O270:Q270" si="526">O271+O277</f>
        <v>228187.8</v>
      </c>
      <c r="P270" s="135">
        <f t="shared" si="526"/>
        <v>0</v>
      </c>
      <c r="Q270" s="4">
        <f t="shared" si="526"/>
        <v>228187.8</v>
      </c>
      <c r="R270" s="4">
        <f t="shared" si="524"/>
        <v>43666.25</v>
      </c>
      <c r="S270" s="4">
        <f t="shared" ref="S270" si="527">S271+S277</f>
        <v>0</v>
      </c>
      <c r="T270" s="4">
        <f t="shared" ref="T270:V270" si="528">T271+T277</f>
        <v>43666.25</v>
      </c>
      <c r="U270" s="135">
        <f t="shared" si="528"/>
        <v>0</v>
      </c>
      <c r="V270" s="4">
        <f t="shared" si="528"/>
        <v>43666.25</v>
      </c>
      <c r="W270" s="67"/>
    </row>
    <row r="271" spans="1:23" ht="15.75" outlineLevel="3" x14ac:dyDescent="0.2">
      <c r="A271" s="5" t="s">
        <v>35</v>
      </c>
      <c r="B271" s="5" t="s">
        <v>220</v>
      </c>
      <c r="C271" s="5" t="s">
        <v>172</v>
      </c>
      <c r="D271" s="5"/>
      <c r="E271" s="21" t="s">
        <v>604</v>
      </c>
      <c r="F271" s="4">
        <f t="shared" ref="F271:V275" si="529">F272</f>
        <v>551.1</v>
      </c>
      <c r="G271" s="4">
        <f t="shared" si="529"/>
        <v>0</v>
      </c>
      <c r="H271" s="4">
        <f t="shared" si="529"/>
        <v>551.1</v>
      </c>
      <c r="I271" s="135">
        <f t="shared" si="529"/>
        <v>2.01E-2</v>
      </c>
      <c r="J271" s="135">
        <f t="shared" si="529"/>
        <v>0</v>
      </c>
      <c r="K271" s="135">
        <f t="shared" si="529"/>
        <v>0.51639000000000002</v>
      </c>
      <c r="L271" s="4">
        <f t="shared" si="529"/>
        <v>551.63648999999998</v>
      </c>
      <c r="M271" s="4">
        <f t="shared" si="529"/>
        <v>0</v>
      </c>
      <c r="N271" s="4">
        <f t="shared" si="529"/>
        <v>0</v>
      </c>
      <c r="O271" s="4"/>
      <c r="P271" s="135">
        <f t="shared" si="529"/>
        <v>0</v>
      </c>
      <c r="Q271" s="4"/>
      <c r="R271" s="4">
        <f t="shared" si="529"/>
        <v>0</v>
      </c>
      <c r="S271" s="4">
        <f t="shared" si="529"/>
        <v>0</v>
      </c>
      <c r="T271" s="4"/>
      <c r="U271" s="135">
        <f t="shared" si="529"/>
        <v>0</v>
      </c>
      <c r="V271" s="4"/>
      <c r="W271" s="67"/>
    </row>
    <row r="272" spans="1:23" ht="31.5" outlineLevel="4" x14ac:dyDescent="0.2">
      <c r="A272" s="5" t="s">
        <v>35</v>
      </c>
      <c r="B272" s="5" t="s">
        <v>220</v>
      </c>
      <c r="C272" s="5" t="s">
        <v>222</v>
      </c>
      <c r="D272" s="5"/>
      <c r="E272" s="21" t="s">
        <v>223</v>
      </c>
      <c r="F272" s="4">
        <f>F273+F275</f>
        <v>551.1</v>
      </c>
      <c r="G272" s="4">
        <f t="shared" ref="G272:J272" si="530">G273+G275</f>
        <v>0</v>
      </c>
      <c r="H272" s="4">
        <f t="shared" si="530"/>
        <v>551.1</v>
      </c>
      <c r="I272" s="135">
        <f t="shared" si="530"/>
        <v>2.01E-2</v>
      </c>
      <c r="J272" s="135">
        <f t="shared" si="530"/>
        <v>0</v>
      </c>
      <c r="K272" s="135">
        <f t="shared" ref="K272:L272" si="531">K273+K275</f>
        <v>0.51639000000000002</v>
      </c>
      <c r="L272" s="4">
        <f t="shared" si="531"/>
        <v>551.63648999999998</v>
      </c>
      <c r="M272" s="4">
        <f t="shared" ref="M272:R272" si="532">M273+M275</f>
        <v>0</v>
      </c>
      <c r="N272" s="4">
        <f t="shared" ref="N272" si="533">N273+N275</f>
        <v>0</v>
      </c>
      <c r="O272" s="4"/>
      <c r="P272" s="135">
        <f t="shared" ref="P272" si="534">P273+P275</f>
        <v>0</v>
      </c>
      <c r="Q272" s="4"/>
      <c r="R272" s="4">
        <f t="shared" si="532"/>
        <v>0</v>
      </c>
      <c r="S272" s="4">
        <f t="shared" ref="S272" si="535">S273+S275</f>
        <v>0</v>
      </c>
      <c r="T272" s="4"/>
      <c r="U272" s="135">
        <f t="shared" ref="U272" si="536">U273+U275</f>
        <v>0</v>
      </c>
      <c r="V272" s="4"/>
      <c r="W272" s="67"/>
    </row>
    <row r="273" spans="1:23" ht="47.25" outlineLevel="5" x14ac:dyDescent="0.2">
      <c r="A273" s="5" t="s">
        <v>35</v>
      </c>
      <c r="B273" s="5" t="s">
        <v>220</v>
      </c>
      <c r="C273" s="5" t="s">
        <v>224</v>
      </c>
      <c r="D273" s="5"/>
      <c r="E273" s="21" t="s">
        <v>547</v>
      </c>
      <c r="F273" s="4">
        <f t="shared" si="529"/>
        <v>5</v>
      </c>
      <c r="G273" s="4">
        <f t="shared" si="529"/>
        <v>0</v>
      </c>
      <c r="H273" s="4">
        <f t="shared" si="529"/>
        <v>5</v>
      </c>
      <c r="I273" s="135">
        <f t="shared" si="529"/>
        <v>0</v>
      </c>
      <c r="J273" s="135">
        <f t="shared" si="529"/>
        <v>0</v>
      </c>
      <c r="K273" s="135">
        <f t="shared" si="529"/>
        <v>0.51639000000000002</v>
      </c>
      <c r="L273" s="4">
        <f t="shared" si="529"/>
        <v>5.5163900000000003</v>
      </c>
      <c r="M273" s="4">
        <f t="shared" si="529"/>
        <v>0</v>
      </c>
      <c r="N273" s="4">
        <f t="shared" si="529"/>
        <v>0</v>
      </c>
      <c r="O273" s="4"/>
      <c r="P273" s="135">
        <f t="shared" si="529"/>
        <v>0</v>
      </c>
      <c r="Q273" s="4"/>
      <c r="R273" s="4">
        <f t="shared" si="529"/>
        <v>0</v>
      </c>
      <c r="S273" s="4">
        <f t="shared" si="529"/>
        <v>0</v>
      </c>
      <c r="T273" s="4"/>
      <c r="U273" s="135">
        <f t="shared" si="529"/>
        <v>0</v>
      </c>
      <c r="V273" s="4"/>
      <c r="W273" s="67"/>
    </row>
    <row r="274" spans="1:23" ht="31.5" outlineLevel="7" x14ac:dyDescent="0.2">
      <c r="A274" s="11" t="s">
        <v>35</v>
      </c>
      <c r="B274" s="11" t="s">
        <v>220</v>
      </c>
      <c r="C274" s="11" t="s">
        <v>224</v>
      </c>
      <c r="D274" s="11" t="s">
        <v>92</v>
      </c>
      <c r="E274" s="16" t="s">
        <v>93</v>
      </c>
      <c r="F274" s="8">
        <v>5</v>
      </c>
      <c r="G274" s="8"/>
      <c r="H274" s="8">
        <f>SUM(F274:G274)</f>
        <v>5</v>
      </c>
      <c r="I274" s="136"/>
      <c r="J274" s="136"/>
      <c r="K274" s="136">
        <v>0.51639000000000002</v>
      </c>
      <c r="L274" s="8">
        <f>SUM(H274:K274)</f>
        <v>5.5163900000000003</v>
      </c>
      <c r="M274" s="8"/>
      <c r="N274" s="8"/>
      <c r="O274" s="8"/>
      <c r="P274" s="136"/>
      <c r="Q274" s="8"/>
      <c r="R274" s="8"/>
      <c r="S274" s="8"/>
      <c r="T274" s="8"/>
      <c r="U274" s="136"/>
      <c r="V274" s="8"/>
      <c r="W274" s="67"/>
    </row>
    <row r="275" spans="1:23" s="92" customFormat="1" ht="47.25" hidden="1" outlineLevel="5" x14ac:dyDescent="0.2">
      <c r="A275" s="5" t="s">
        <v>35</v>
      </c>
      <c r="B275" s="5" t="s">
        <v>220</v>
      </c>
      <c r="C275" s="5" t="s">
        <v>224</v>
      </c>
      <c r="D275" s="5"/>
      <c r="E275" s="21" t="s">
        <v>586</v>
      </c>
      <c r="F275" s="4">
        <f t="shared" si="529"/>
        <v>546.1</v>
      </c>
      <c r="G275" s="4">
        <f t="shared" si="529"/>
        <v>0</v>
      </c>
      <c r="H275" s="4">
        <f t="shared" si="529"/>
        <v>546.1</v>
      </c>
      <c r="I275" s="135">
        <f t="shared" si="529"/>
        <v>2.01E-2</v>
      </c>
      <c r="J275" s="135">
        <f t="shared" si="529"/>
        <v>0</v>
      </c>
      <c r="K275" s="135">
        <f t="shared" si="529"/>
        <v>0</v>
      </c>
      <c r="L275" s="4">
        <f t="shared" si="529"/>
        <v>546.12009999999998</v>
      </c>
      <c r="M275" s="4">
        <f t="shared" si="529"/>
        <v>0</v>
      </c>
      <c r="N275" s="4">
        <f t="shared" si="529"/>
        <v>0</v>
      </c>
      <c r="O275" s="4"/>
      <c r="P275" s="135">
        <f t="shared" si="529"/>
        <v>0</v>
      </c>
      <c r="Q275" s="4">
        <f t="shared" si="529"/>
        <v>0</v>
      </c>
      <c r="R275" s="4">
        <f t="shared" si="529"/>
        <v>0</v>
      </c>
      <c r="S275" s="4">
        <f t="shared" si="529"/>
        <v>0</v>
      </c>
      <c r="T275" s="4"/>
      <c r="U275" s="135">
        <f t="shared" si="529"/>
        <v>0</v>
      </c>
      <c r="V275" s="4">
        <f t="shared" si="529"/>
        <v>0</v>
      </c>
      <c r="W275" s="67"/>
    </row>
    <row r="276" spans="1:23" s="92" customFormat="1" ht="31.5" hidden="1" outlineLevel="7" x14ac:dyDescent="0.2">
      <c r="A276" s="11" t="s">
        <v>35</v>
      </c>
      <c r="B276" s="11" t="s">
        <v>220</v>
      </c>
      <c r="C276" s="11" t="s">
        <v>224</v>
      </c>
      <c r="D276" s="11" t="s">
        <v>92</v>
      </c>
      <c r="E276" s="16" t="s">
        <v>93</v>
      </c>
      <c r="F276" s="8">
        <v>546.1</v>
      </c>
      <c r="G276" s="8"/>
      <c r="H276" s="8">
        <f>SUM(F276:G276)</f>
        <v>546.1</v>
      </c>
      <c r="I276" s="136">
        <v>2.01E-2</v>
      </c>
      <c r="J276" s="136"/>
      <c r="K276" s="136"/>
      <c r="L276" s="8">
        <f>SUM(H276:K276)</f>
        <v>546.12009999999998</v>
      </c>
      <c r="M276" s="8"/>
      <c r="N276" s="8"/>
      <c r="O276" s="8"/>
      <c r="P276" s="136"/>
      <c r="Q276" s="8">
        <f>SUM(O276:P276)</f>
        <v>0</v>
      </c>
      <c r="R276" s="8"/>
      <c r="S276" s="8"/>
      <c r="T276" s="8"/>
      <c r="U276" s="136"/>
      <c r="V276" s="8">
        <f>SUM(T276:U276)</f>
        <v>0</v>
      </c>
      <c r="W276" s="67"/>
    </row>
    <row r="277" spans="1:23" ht="31.5" outlineLevel="3" x14ac:dyDescent="0.2">
      <c r="A277" s="5" t="s">
        <v>35</v>
      </c>
      <c r="B277" s="5" t="s">
        <v>220</v>
      </c>
      <c r="C277" s="5" t="s">
        <v>225</v>
      </c>
      <c r="D277" s="5"/>
      <c r="E277" s="21" t="s">
        <v>226</v>
      </c>
      <c r="F277" s="4">
        <f>F278+F291</f>
        <v>303613.19527000003</v>
      </c>
      <c r="G277" s="4">
        <f t="shared" ref="G277:J277" si="537">G278+G291</f>
        <v>-9717.7000000000007</v>
      </c>
      <c r="H277" s="4">
        <f t="shared" si="537"/>
        <v>293895.49527000001</v>
      </c>
      <c r="I277" s="135">
        <f t="shared" si="537"/>
        <v>0</v>
      </c>
      <c r="J277" s="135">
        <f t="shared" si="537"/>
        <v>5885.4419600000001</v>
      </c>
      <c r="K277" s="135">
        <f t="shared" ref="K277:L277" si="538">K278+K291</f>
        <v>0</v>
      </c>
      <c r="L277" s="4">
        <f t="shared" si="538"/>
        <v>299780.93722999998</v>
      </c>
      <c r="M277" s="4">
        <f t="shared" ref="M277:R277" si="539">M278+M291</f>
        <v>232965.3</v>
      </c>
      <c r="N277" s="4">
        <f t="shared" ref="N277" si="540">N278+N291</f>
        <v>-4777.5</v>
      </c>
      <c r="O277" s="4">
        <f t="shared" ref="O277:Q277" si="541">O278+O291</f>
        <v>228187.8</v>
      </c>
      <c r="P277" s="135">
        <f t="shared" si="541"/>
        <v>0</v>
      </c>
      <c r="Q277" s="4">
        <f t="shared" si="541"/>
        <v>228187.8</v>
      </c>
      <c r="R277" s="4">
        <f t="shared" si="539"/>
        <v>43666.25</v>
      </c>
      <c r="S277" s="4">
        <f t="shared" ref="S277" si="542">S278+S291</f>
        <v>0</v>
      </c>
      <c r="T277" s="4">
        <f t="shared" ref="T277:V277" si="543">T278+T291</f>
        <v>43666.25</v>
      </c>
      <c r="U277" s="135">
        <f t="shared" si="543"/>
        <v>0</v>
      </c>
      <c r="V277" s="4">
        <f t="shared" si="543"/>
        <v>43666.25</v>
      </c>
      <c r="W277" s="67"/>
    </row>
    <row r="278" spans="1:23" ht="26.25" customHeight="1" outlineLevel="4" x14ac:dyDescent="0.2">
      <c r="A278" s="5" t="s">
        <v>35</v>
      </c>
      <c r="B278" s="5" t="s">
        <v>220</v>
      </c>
      <c r="C278" s="5" t="s">
        <v>227</v>
      </c>
      <c r="D278" s="5"/>
      <c r="E278" s="21" t="s">
        <v>228</v>
      </c>
      <c r="F278" s="4">
        <f>F279+F282+F285+F287+F289</f>
        <v>222958.69527</v>
      </c>
      <c r="G278" s="4">
        <f t="shared" ref="G278:J278" si="544">G279+G282+G285+G287+G289</f>
        <v>0</v>
      </c>
      <c r="H278" s="4">
        <f t="shared" si="544"/>
        <v>222958.69527</v>
      </c>
      <c r="I278" s="135">
        <f t="shared" si="544"/>
        <v>0</v>
      </c>
      <c r="J278" s="135">
        <f t="shared" si="544"/>
        <v>5885.4419600000001</v>
      </c>
      <c r="K278" s="135">
        <f t="shared" ref="K278:L278" si="545">K279+K282+K285+K287+K289</f>
        <v>0</v>
      </c>
      <c r="L278" s="4">
        <f t="shared" si="545"/>
        <v>228844.13722999999</v>
      </c>
      <c r="M278" s="4">
        <f>M279+M282+M285+M287+M289</f>
        <v>23381.3</v>
      </c>
      <c r="N278" s="4">
        <f t="shared" ref="N278" si="546">N279+N282+N285+N287+N289</f>
        <v>0</v>
      </c>
      <c r="O278" s="4">
        <f t="shared" ref="O278:Q278" si="547">O279+O282+O285+O287+O289</f>
        <v>23381.3</v>
      </c>
      <c r="P278" s="135">
        <f t="shared" si="547"/>
        <v>0</v>
      </c>
      <c r="Q278" s="4">
        <f t="shared" si="547"/>
        <v>23381.3</v>
      </c>
      <c r="R278" s="4">
        <f>R279+R282+R285+R287+R289</f>
        <v>43666.25</v>
      </c>
      <c r="S278" s="4">
        <f t="shared" ref="S278" si="548">S279+S282+S285+S287+S289</f>
        <v>0</v>
      </c>
      <c r="T278" s="4">
        <f t="shared" ref="T278:V278" si="549">T279+T282+T285+T287+T289</f>
        <v>43666.25</v>
      </c>
      <c r="U278" s="135">
        <f t="shared" si="549"/>
        <v>0</v>
      </c>
      <c r="V278" s="4">
        <f t="shared" si="549"/>
        <v>43666.25</v>
      </c>
      <c r="W278" s="67"/>
    </row>
    <row r="279" spans="1:23" ht="31.5" outlineLevel="5" x14ac:dyDescent="0.2">
      <c r="A279" s="5" t="s">
        <v>35</v>
      </c>
      <c r="B279" s="5" t="s">
        <v>220</v>
      </c>
      <c r="C279" s="5" t="s">
        <v>229</v>
      </c>
      <c r="D279" s="5"/>
      <c r="E279" s="21" t="s">
        <v>230</v>
      </c>
      <c r="F279" s="4">
        <f>F281</f>
        <v>2500</v>
      </c>
      <c r="G279" s="4">
        <f t="shared" ref="G279:H279" si="550">G281</f>
        <v>0</v>
      </c>
      <c r="H279" s="4">
        <f t="shared" si="550"/>
        <v>2500</v>
      </c>
      <c r="I279" s="135">
        <f>I281+I280</f>
        <v>0</v>
      </c>
      <c r="J279" s="135">
        <f t="shared" ref="J279:L279" si="551">J281+J280</f>
        <v>1697.5958600000001</v>
      </c>
      <c r="K279" s="135">
        <f t="shared" si="551"/>
        <v>0</v>
      </c>
      <c r="L279" s="4">
        <f t="shared" si="551"/>
        <v>4197.5958600000004</v>
      </c>
      <c r="M279" s="4">
        <f t="shared" ref="M279:R279" si="552">M281</f>
        <v>4300</v>
      </c>
      <c r="N279" s="4">
        <f t="shared" ref="N279" si="553">N281</f>
        <v>0</v>
      </c>
      <c r="O279" s="4">
        <f t="shared" ref="O279:Q279" si="554">O281</f>
        <v>4300</v>
      </c>
      <c r="P279" s="135">
        <f t="shared" si="554"/>
        <v>0</v>
      </c>
      <c r="Q279" s="4">
        <f t="shared" si="554"/>
        <v>4300</v>
      </c>
      <c r="R279" s="4">
        <f t="shared" si="552"/>
        <v>4300</v>
      </c>
      <c r="S279" s="4">
        <f t="shared" ref="S279" si="555">S281</f>
        <v>0</v>
      </c>
      <c r="T279" s="4">
        <f t="shared" ref="T279:V279" si="556">T281</f>
        <v>4300</v>
      </c>
      <c r="U279" s="135">
        <f t="shared" si="556"/>
        <v>0</v>
      </c>
      <c r="V279" s="4">
        <f t="shared" si="556"/>
        <v>4300</v>
      </c>
      <c r="W279" s="67"/>
    </row>
    <row r="280" spans="1:23" ht="31.5" outlineLevel="5" x14ac:dyDescent="0.2">
      <c r="A280" s="11" t="s">
        <v>35</v>
      </c>
      <c r="B280" s="11" t="s">
        <v>220</v>
      </c>
      <c r="C280" s="11" t="s">
        <v>229</v>
      </c>
      <c r="D280" s="11" t="s">
        <v>92</v>
      </c>
      <c r="E280" s="16" t="s">
        <v>742</v>
      </c>
      <c r="F280" s="4"/>
      <c r="G280" s="4"/>
      <c r="H280" s="4"/>
      <c r="I280" s="135"/>
      <c r="J280" s="136">
        <f>1113.94529+583.65057</f>
        <v>1697.5958600000001</v>
      </c>
      <c r="K280" s="135"/>
      <c r="L280" s="8">
        <f>SUM(H280:K280)</f>
        <v>1697.5958600000001</v>
      </c>
      <c r="M280" s="4"/>
      <c r="N280" s="4"/>
      <c r="O280" s="4"/>
      <c r="P280" s="135"/>
      <c r="Q280" s="4"/>
      <c r="R280" s="4"/>
      <c r="S280" s="4"/>
      <c r="T280" s="4"/>
      <c r="U280" s="135"/>
      <c r="V280" s="4"/>
      <c r="W280" s="67"/>
    </row>
    <row r="281" spans="1:23" ht="15.75" outlineLevel="7" x14ac:dyDescent="0.2">
      <c r="A281" s="11" t="s">
        <v>35</v>
      </c>
      <c r="B281" s="11" t="s">
        <v>220</v>
      </c>
      <c r="C281" s="11" t="s">
        <v>229</v>
      </c>
      <c r="D281" s="11" t="s">
        <v>27</v>
      </c>
      <c r="E281" s="16" t="s">
        <v>28</v>
      </c>
      <c r="F281" s="8">
        <v>2500</v>
      </c>
      <c r="G281" s="8"/>
      <c r="H281" s="8">
        <f>SUM(F281:G281)</f>
        <v>2500</v>
      </c>
      <c r="I281" s="136"/>
      <c r="J281" s="136"/>
      <c r="K281" s="136"/>
      <c r="L281" s="8">
        <f>SUM(H281:K281)</f>
        <v>2500</v>
      </c>
      <c r="M281" s="8">
        <v>4300</v>
      </c>
      <c r="N281" s="8"/>
      <c r="O281" s="8">
        <f>SUM(M281:N281)</f>
        <v>4300</v>
      </c>
      <c r="P281" s="136"/>
      <c r="Q281" s="8">
        <f>SUM(O281:P281)</f>
        <v>4300</v>
      </c>
      <c r="R281" s="8">
        <v>4300</v>
      </c>
      <c r="S281" s="8"/>
      <c r="T281" s="8">
        <f>SUM(R281:S281)</f>
        <v>4300</v>
      </c>
      <c r="U281" s="136"/>
      <c r="V281" s="8">
        <f>SUM(T281:U281)</f>
        <v>4300</v>
      </c>
      <c r="W281" s="67"/>
    </row>
    <row r="282" spans="1:23" ht="31.5" outlineLevel="5" x14ac:dyDescent="0.2">
      <c r="A282" s="5" t="s">
        <v>35</v>
      </c>
      <c r="B282" s="5" t="s">
        <v>220</v>
      </c>
      <c r="C282" s="5" t="s">
        <v>231</v>
      </c>
      <c r="D282" s="5"/>
      <c r="E282" s="21" t="s">
        <v>643</v>
      </c>
      <c r="F282" s="4">
        <f>F283+F284</f>
        <v>5674.8</v>
      </c>
      <c r="G282" s="4">
        <f t="shared" ref="G282:J282" si="557">G283+G284</f>
        <v>0</v>
      </c>
      <c r="H282" s="4">
        <f t="shared" si="557"/>
        <v>5674.8</v>
      </c>
      <c r="I282" s="135">
        <f t="shared" si="557"/>
        <v>0</v>
      </c>
      <c r="J282" s="135">
        <f t="shared" si="557"/>
        <v>3940.4096</v>
      </c>
      <c r="K282" s="135">
        <f t="shared" ref="K282:L282" si="558">K283+K284</f>
        <v>0</v>
      </c>
      <c r="L282" s="4">
        <f t="shared" si="558"/>
        <v>9615.2096000000001</v>
      </c>
      <c r="M282" s="4">
        <f t="shared" ref="M282:R282" si="559">M283+M284</f>
        <v>5150</v>
      </c>
      <c r="N282" s="4">
        <f t="shared" ref="N282" si="560">N283+N284</f>
        <v>0</v>
      </c>
      <c r="O282" s="4">
        <f t="shared" ref="O282:Q282" si="561">O283+O284</f>
        <v>5150</v>
      </c>
      <c r="P282" s="135">
        <f t="shared" si="561"/>
        <v>0</v>
      </c>
      <c r="Q282" s="4">
        <f t="shared" si="561"/>
        <v>5150</v>
      </c>
      <c r="R282" s="4">
        <f t="shared" si="559"/>
        <v>5150</v>
      </c>
      <c r="S282" s="4">
        <f t="shared" ref="S282" si="562">S283+S284</f>
        <v>0</v>
      </c>
      <c r="T282" s="4">
        <f t="shared" ref="T282:V282" si="563">T283+T284</f>
        <v>5150</v>
      </c>
      <c r="U282" s="135">
        <f t="shared" si="563"/>
        <v>0</v>
      </c>
      <c r="V282" s="4">
        <f t="shared" si="563"/>
        <v>5150</v>
      </c>
      <c r="W282" s="67"/>
    </row>
    <row r="283" spans="1:23" ht="31.5" outlineLevel="7" x14ac:dyDescent="0.2">
      <c r="A283" s="11" t="s">
        <v>35</v>
      </c>
      <c r="B283" s="11" t="s">
        <v>220</v>
      </c>
      <c r="C283" s="11" t="s">
        <v>231</v>
      </c>
      <c r="D283" s="11" t="s">
        <v>11</v>
      </c>
      <c r="E283" s="16" t="s">
        <v>12</v>
      </c>
      <c r="F283" s="8">
        <f>650+200</f>
        <v>850</v>
      </c>
      <c r="G283" s="8"/>
      <c r="H283" s="8">
        <f>SUM(F283:G283)</f>
        <v>850</v>
      </c>
      <c r="I283" s="136"/>
      <c r="J283" s="136">
        <v>10.00778</v>
      </c>
      <c r="K283" s="136"/>
      <c r="L283" s="8">
        <f>SUM(H283:K283)</f>
        <v>860.00778000000003</v>
      </c>
      <c r="M283" s="8">
        <f t="shared" ref="M283:R283" si="564">650+200</f>
        <v>850</v>
      </c>
      <c r="N283" s="8"/>
      <c r="O283" s="8">
        <f>SUM(M283:N283)</f>
        <v>850</v>
      </c>
      <c r="P283" s="136"/>
      <c r="Q283" s="8">
        <f>SUM(O283:P283)</f>
        <v>850</v>
      </c>
      <c r="R283" s="8">
        <f t="shared" si="564"/>
        <v>850</v>
      </c>
      <c r="S283" s="8"/>
      <c r="T283" s="8">
        <f>SUM(R283:S283)</f>
        <v>850</v>
      </c>
      <c r="U283" s="136"/>
      <c r="V283" s="8">
        <f>SUM(T283:U283)</f>
        <v>850</v>
      </c>
      <c r="W283" s="67"/>
    </row>
    <row r="284" spans="1:23" ht="31.5" outlineLevel="7" x14ac:dyDescent="0.2">
      <c r="A284" s="11" t="s">
        <v>35</v>
      </c>
      <c r="B284" s="11" t="s">
        <v>220</v>
      </c>
      <c r="C284" s="11" t="s">
        <v>231</v>
      </c>
      <c r="D284" s="11" t="s">
        <v>92</v>
      </c>
      <c r="E284" s="16" t="s">
        <v>93</v>
      </c>
      <c r="F284" s="8">
        <v>4824.8</v>
      </c>
      <c r="G284" s="8"/>
      <c r="H284" s="8">
        <f>SUM(F284:G284)</f>
        <v>4824.8</v>
      </c>
      <c r="I284" s="136"/>
      <c r="J284" s="136">
        <f>2238.058+1692.34382</f>
        <v>3930.40182</v>
      </c>
      <c r="K284" s="136"/>
      <c r="L284" s="8">
        <f>SUM(H284:K284)</f>
        <v>8755.2018200000002</v>
      </c>
      <c r="M284" s="8">
        <v>4300</v>
      </c>
      <c r="N284" s="8"/>
      <c r="O284" s="8">
        <f>SUM(M284:N284)</f>
        <v>4300</v>
      </c>
      <c r="P284" s="136"/>
      <c r="Q284" s="8">
        <f>SUM(O284:P284)</f>
        <v>4300</v>
      </c>
      <c r="R284" s="8">
        <v>4300</v>
      </c>
      <c r="S284" s="8"/>
      <c r="T284" s="8">
        <f>SUM(R284:S284)</f>
        <v>4300</v>
      </c>
      <c r="U284" s="136"/>
      <c r="V284" s="8">
        <f>SUM(T284:U284)</f>
        <v>4300</v>
      </c>
      <c r="W284" s="67"/>
    </row>
    <row r="285" spans="1:23" ht="31.5" hidden="1" outlineLevel="5" x14ac:dyDescent="0.2">
      <c r="A285" s="5" t="s">
        <v>35</v>
      </c>
      <c r="B285" s="5" t="s">
        <v>220</v>
      </c>
      <c r="C285" s="5" t="s">
        <v>232</v>
      </c>
      <c r="D285" s="5"/>
      <c r="E285" s="21" t="s">
        <v>658</v>
      </c>
      <c r="F285" s="4">
        <f t="shared" ref="F285:V285" si="565">F286</f>
        <v>1093.3</v>
      </c>
      <c r="G285" s="4">
        <f t="shared" si="565"/>
        <v>0</v>
      </c>
      <c r="H285" s="4">
        <f t="shared" si="565"/>
        <v>1093.3</v>
      </c>
      <c r="I285" s="135">
        <f t="shared" si="565"/>
        <v>0</v>
      </c>
      <c r="J285" s="135">
        <f t="shared" si="565"/>
        <v>0</v>
      </c>
      <c r="K285" s="135">
        <f t="shared" si="565"/>
        <v>0</v>
      </c>
      <c r="L285" s="4">
        <f t="shared" si="565"/>
        <v>1093.3</v>
      </c>
      <c r="M285" s="4">
        <f t="shared" si="565"/>
        <v>1093.3</v>
      </c>
      <c r="N285" s="4">
        <f t="shared" si="565"/>
        <v>0</v>
      </c>
      <c r="O285" s="4">
        <f t="shared" si="565"/>
        <v>1093.3</v>
      </c>
      <c r="P285" s="135">
        <f t="shared" si="565"/>
        <v>0</v>
      </c>
      <c r="Q285" s="4">
        <f t="shared" si="565"/>
        <v>1093.3</v>
      </c>
      <c r="R285" s="4">
        <f t="shared" si="565"/>
        <v>1093.3</v>
      </c>
      <c r="S285" s="4">
        <f t="shared" si="565"/>
        <v>0</v>
      </c>
      <c r="T285" s="4">
        <f t="shared" si="565"/>
        <v>1093.3</v>
      </c>
      <c r="U285" s="135">
        <f t="shared" si="565"/>
        <v>0</v>
      </c>
      <c r="V285" s="4">
        <f t="shared" si="565"/>
        <v>1093.3</v>
      </c>
      <c r="W285" s="67"/>
    </row>
    <row r="286" spans="1:23" ht="31.5" hidden="1" outlineLevel="7" x14ac:dyDescent="0.2">
      <c r="A286" s="11" t="s">
        <v>35</v>
      </c>
      <c r="B286" s="11" t="s">
        <v>220</v>
      </c>
      <c r="C286" s="11" t="s">
        <v>232</v>
      </c>
      <c r="D286" s="11" t="s">
        <v>11</v>
      </c>
      <c r="E286" s="16" t="s">
        <v>12</v>
      </c>
      <c r="F286" s="8">
        <v>1093.3</v>
      </c>
      <c r="G286" s="8"/>
      <c r="H286" s="8">
        <f>SUM(F286:G286)</f>
        <v>1093.3</v>
      </c>
      <c r="I286" s="136"/>
      <c r="J286" s="136"/>
      <c r="K286" s="136"/>
      <c r="L286" s="8">
        <f>SUM(H286:K286)</f>
        <v>1093.3</v>
      </c>
      <c r="M286" s="8">
        <v>1093.3</v>
      </c>
      <c r="N286" s="8"/>
      <c r="O286" s="8">
        <f>SUM(M286:N286)</f>
        <v>1093.3</v>
      </c>
      <c r="P286" s="136"/>
      <c r="Q286" s="8">
        <f>SUM(O286:P286)</f>
        <v>1093.3</v>
      </c>
      <c r="R286" s="8">
        <v>1093.3</v>
      </c>
      <c r="S286" s="8"/>
      <c r="T286" s="8">
        <f>SUM(R286:S286)</f>
        <v>1093.3</v>
      </c>
      <c r="U286" s="136"/>
      <c r="V286" s="8">
        <f>SUM(T286:U286)</f>
        <v>1093.3</v>
      </c>
      <c r="W286" s="67"/>
    </row>
    <row r="287" spans="1:23" ht="35.25" customHeight="1" outlineLevel="5" x14ac:dyDescent="0.2">
      <c r="A287" s="5" t="s">
        <v>35</v>
      </c>
      <c r="B287" s="5" t="s">
        <v>220</v>
      </c>
      <c r="C287" s="5" t="s">
        <v>233</v>
      </c>
      <c r="D287" s="5"/>
      <c r="E287" s="21" t="s">
        <v>548</v>
      </c>
      <c r="F287" s="4">
        <f t="shared" ref="F287:V289" si="566">F288</f>
        <v>81989.695269999997</v>
      </c>
      <c r="G287" s="4">
        <f t="shared" si="566"/>
        <v>0</v>
      </c>
      <c r="H287" s="4">
        <f t="shared" si="566"/>
        <v>81989.695269999997</v>
      </c>
      <c r="I287" s="135">
        <f t="shared" si="566"/>
        <v>0</v>
      </c>
      <c r="J287" s="135">
        <f t="shared" si="566"/>
        <v>247.4365</v>
      </c>
      <c r="K287" s="135">
        <f t="shared" si="566"/>
        <v>0</v>
      </c>
      <c r="L287" s="4">
        <f t="shared" si="566"/>
        <v>82237.131769999993</v>
      </c>
      <c r="M287" s="4">
        <f t="shared" si="566"/>
        <v>12838</v>
      </c>
      <c r="N287" s="4">
        <f t="shared" si="566"/>
        <v>0</v>
      </c>
      <c r="O287" s="4">
        <f t="shared" si="566"/>
        <v>12838</v>
      </c>
      <c r="P287" s="135">
        <f t="shared" si="566"/>
        <v>0</v>
      </c>
      <c r="Q287" s="4">
        <f t="shared" si="566"/>
        <v>12838</v>
      </c>
      <c r="R287" s="4">
        <f t="shared" si="566"/>
        <v>33122.949999999997</v>
      </c>
      <c r="S287" s="4">
        <f t="shared" si="566"/>
        <v>0</v>
      </c>
      <c r="T287" s="4">
        <f t="shared" si="566"/>
        <v>33122.949999999997</v>
      </c>
      <c r="U287" s="135">
        <f t="shared" si="566"/>
        <v>0</v>
      </c>
      <c r="V287" s="4">
        <f t="shared" si="566"/>
        <v>33122.949999999997</v>
      </c>
      <c r="W287" s="67"/>
    </row>
    <row r="288" spans="1:23" ht="31.5" outlineLevel="7" x14ac:dyDescent="0.2">
      <c r="A288" s="11" t="s">
        <v>35</v>
      </c>
      <c r="B288" s="11" t="s">
        <v>220</v>
      </c>
      <c r="C288" s="11" t="s">
        <v>233</v>
      </c>
      <c r="D288" s="11" t="s">
        <v>143</v>
      </c>
      <c r="E288" s="16" t="s">
        <v>144</v>
      </c>
      <c r="F288" s="47">
        <v>81989.695269999997</v>
      </c>
      <c r="G288" s="8"/>
      <c r="H288" s="8">
        <f>SUM(F288:G288)</f>
        <v>81989.695269999997</v>
      </c>
      <c r="I288" s="136"/>
      <c r="J288" s="136">
        <v>247.4365</v>
      </c>
      <c r="K288" s="136"/>
      <c r="L288" s="8">
        <f>SUM(H288:K288)</f>
        <v>82237.131769999993</v>
      </c>
      <c r="M288" s="47">
        <v>12838</v>
      </c>
      <c r="N288" s="8"/>
      <c r="O288" s="8">
        <f>SUM(M288:N288)</f>
        <v>12838</v>
      </c>
      <c r="P288" s="136"/>
      <c r="Q288" s="8">
        <f>SUM(O288:P288)</f>
        <v>12838</v>
      </c>
      <c r="R288" s="47">
        <v>33122.949999999997</v>
      </c>
      <c r="S288" s="8"/>
      <c r="T288" s="8">
        <f>SUM(R288:S288)</f>
        <v>33122.949999999997</v>
      </c>
      <c r="U288" s="136"/>
      <c r="V288" s="8">
        <f>SUM(T288:U288)</f>
        <v>33122.949999999997</v>
      </c>
      <c r="W288" s="67"/>
    </row>
    <row r="289" spans="1:23" s="92" customFormat="1" ht="47.25" hidden="1" outlineLevel="5" x14ac:dyDescent="0.2">
      <c r="A289" s="5" t="s">
        <v>35</v>
      </c>
      <c r="B289" s="5" t="s">
        <v>220</v>
      </c>
      <c r="C289" s="5" t="s">
        <v>233</v>
      </c>
      <c r="D289" s="5"/>
      <c r="E289" s="21" t="s">
        <v>585</v>
      </c>
      <c r="F289" s="4">
        <f t="shared" si="566"/>
        <v>131700.9</v>
      </c>
      <c r="G289" s="4">
        <f t="shared" si="566"/>
        <v>0</v>
      </c>
      <c r="H289" s="4">
        <f t="shared" si="566"/>
        <v>131700.9</v>
      </c>
      <c r="I289" s="135">
        <f t="shared" si="566"/>
        <v>0</v>
      </c>
      <c r="J289" s="135">
        <f t="shared" si="566"/>
        <v>0</v>
      </c>
      <c r="K289" s="135">
        <f t="shared" si="566"/>
        <v>0</v>
      </c>
      <c r="L289" s="4">
        <f t="shared" si="566"/>
        <v>131700.9</v>
      </c>
      <c r="M289" s="4">
        <f t="shared" si="566"/>
        <v>0</v>
      </c>
      <c r="N289" s="4">
        <f t="shared" si="566"/>
        <v>0</v>
      </c>
      <c r="O289" s="4"/>
      <c r="P289" s="135">
        <f t="shared" si="566"/>
        <v>0</v>
      </c>
      <c r="Q289" s="4">
        <f t="shared" si="566"/>
        <v>0</v>
      </c>
      <c r="R289" s="4">
        <f t="shared" si="566"/>
        <v>0</v>
      </c>
      <c r="S289" s="4">
        <f t="shared" si="566"/>
        <v>0</v>
      </c>
      <c r="T289" s="4"/>
      <c r="U289" s="135">
        <f t="shared" si="566"/>
        <v>0</v>
      </c>
      <c r="V289" s="4">
        <f t="shared" si="566"/>
        <v>0</v>
      </c>
      <c r="W289" s="67"/>
    </row>
    <row r="290" spans="1:23" s="92" customFormat="1" ht="31.5" hidden="1" outlineLevel="7" x14ac:dyDescent="0.2">
      <c r="A290" s="11" t="s">
        <v>35</v>
      </c>
      <c r="B290" s="11" t="s">
        <v>220</v>
      </c>
      <c r="C290" s="11" t="s">
        <v>233</v>
      </c>
      <c r="D290" s="11" t="s">
        <v>143</v>
      </c>
      <c r="E290" s="16" t="s">
        <v>144</v>
      </c>
      <c r="F290" s="8">
        <v>131700.9</v>
      </c>
      <c r="G290" s="8"/>
      <c r="H290" s="8">
        <f>SUM(F290:G290)</f>
        <v>131700.9</v>
      </c>
      <c r="I290" s="136"/>
      <c r="J290" s="136"/>
      <c r="K290" s="136"/>
      <c r="L290" s="8">
        <f>SUM(H290:K290)</f>
        <v>131700.9</v>
      </c>
      <c r="M290" s="8"/>
      <c r="N290" s="8"/>
      <c r="O290" s="8"/>
      <c r="P290" s="136"/>
      <c r="Q290" s="8">
        <f>SUM(O290:P290)</f>
        <v>0</v>
      </c>
      <c r="R290" s="8"/>
      <c r="S290" s="8"/>
      <c r="T290" s="8"/>
      <c r="U290" s="136"/>
      <c r="V290" s="8">
        <f>SUM(T290:U290)</f>
        <v>0</v>
      </c>
      <c r="W290" s="67"/>
    </row>
    <row r="291" spans="1:23" ht="47.25" hidden="1" outlineLevel="4" x14ac:dyDescent="0.2">
      <c r="A291" s="5" t="s">
        <v>35</v>
      </c>
      <c r="B291" s="5" t="s">
        <v>220</v>
      </c>
      <c r="C291" s="5" t="s">
        <v>234</v>
      </c>
      <c r="D291" s="5"/>
      <c r="E291" s="21" t="s">
        <v>235</v>
      </c>
      <c r="F291" s="4">
        <f>F292+F294</f>
        <v>80654.5</v>
      </c>
      <c r="G291" s="4">
        <f t="shared" ref="G291:J291" si="567">G292+G294</f>
        <v>-9717.7000000000007</v>
      </c>
      <c r="H291" s="4">
        <f t="shared" si="567"/>
        <v>70936.800000000003</v>
      </c>
      <c r="I291" s="135">
        <f t="shared" si="567"/>
        <v>0</v>
      </c>
      <c r="J291" s="135">
        <f t="shared" si="567"/>
        <v>0</v>
      </c>
      <c r="K291" s="135">
        <f t="shared" ref="K291:L291" si="568">K292+K294</f>
        <v>0</v>
      </c>
      <c r="L291" s="4">
        <f t="shared" si="568"/>
        <v>70936.800000000003</v>
      </c>
      <c r="M291" s="4">
        <f t="shared" ref="M291:R291" si="569">M292+M294</f>
        <v>209584</v>
      </c>
      <c r="N291" s="4">
        <f t="shared" ref="N291" si="570">N292+N294</f>
        <v>-4777.5</v>
      </c>
      <c r="O291" s="4">
        <f t="shared" ref="O291:Q291" si="571">O292+O294</f>
        <v>204806.5</v>
      </c>
      <c r="P291" s="135">
        <f t="shared" si="571"/>
        <v>0</v>
      </c>
      <c r="Q291" s="4">
        <f t="shared" si="571"/>
        <v>204806.5</v>
      </c>
      <c r="R291" s="4">
        <f t="shared" si="569"/>
        <v>0</v>
      </c>
      <c r="S291" s="4">
        <f t="shared" ref="S291" si="572">S292+S294</f>
        <v>0</v>
      </c>
      <c r="T291" s="4"/>
      <c r="U291" s="135">
        <f t="shared" ref="U291:V291" si="573">U292+U294</f>
        <v>0</v>
      </c>
      <c r="V291" s="4">
        <f t="shared" si="573"/>
        <v>0</v>
      </c>
      <c r="W291" s="67"/>
    </row>
    <row r="292" spans="1:23" s="92" customFormat="1" ht="31.5" hidden="1" outlineLevel="5" x14ac:dyDescent="0.2">
      <c r="A292" s="5" t="s">
        <v>35</v>
      </c>
      <c r="B292" s="5" t="s">
        <v>220</v>
      </c>
      <c r="C292" s="5" t="s">
        <v>236</v>
      </c>
      <c r="D292" s="5"/>
      <c r="E292" s="21" t="s">
        <v>237</v>
      </c>
      <c r="F292" s="4">
        <f t="shared" ref="F292:V292" si="574">F293</f>
        <v>76621.8</v>
      </c>
      <c r="G292" s="4">
        <f t="shared" si="574"/>
        <v>-9717.7000000000007</v>
      </c>
      <c r="H292" s="4">
        <f t="shared" si="574"/>
        <v>66904.100000000006</v>
      </c>
      <c r="I292" s="135">
        <f t="shared" si="574"/>
        <v>0</v>
      </c>
      <c r="J292" s="135">
        <f t="shared" si="574"/>
        <v>0</v>
      </c>
      <c r="K292" s="135">
        <f t="shared" si="574"/>
        <v>0</v>
      </c>
      <c r="L292" s="4">
        <f t="shared" si="574"/>
        <v>66904.100000000006</v>
      </c>
      <c r="M292" s="4">
        <f t="shared" si="574"/>
        <v>199104.8</v>
      </c>
      <c r="N292" s="4">
        <f t="shared" si="574"/>
        <v>-4777.5</v>
      </c>
      <c r="O292" s="4">
        <f t="shared" si="574"/>
        <v>194327.3</v>
      </c>
      <c r="P292" s="135">
        <f t="shared" si="574"/>
        <v>0</v>
      </c>
      <c r="Q292" s="4">
        <f t="shared" si="574"/>
        <v>194327.3</v>
      </c>
      <c r="R292" s="4">
        <f t="shared" si="574"/>
        <v>0</v>
      </c>
      <c r="S292" s="4">
        <f t="shared" si="574"/>
        <v>0</v>
      </c>
      <c r="T292" s="4"/>
      <c r="U292" s="135">
        <f t="shared" si="574"/>
        <v>0</v>
      </c>
      <c r="V292" s="4">
        <f t="shared" si="574"/>
        <v>0</v>
      </c>
      <c r="W292" s="67"/>
    </row>
    <row r="293" spans="1:23" s="92" customFormat="1" ht="31.5" hidden="1" outlineLevel="7" x14ac:dyDescent="0.2">
      <c r="A293" s="11" t="s">
        <v>35</v>
      </c>
      <c r="B293" s="11" t="s">
        <v>220</v>
      </c>
      <c r="C293" s="11" t="s">
        <v>236</v>
      </c>
      <c r="D293" s="11" t="s">
        <v>143</v>
      </c>
      <c r="E293" s="16" t="s">
        <v>144</v>
      </c>
      <c r="F293" s="8">
        <v>76621.8</v>
      </c>
      <c r="G293" s="8">
        <v>-9717.7000000000007</v>
      </c>
      <c r="H293" s="8">
        <f>SUM(F293:G293)</f>
        <v>66904.100000000006</v>
      </c>
      <c r="I293" s="136"/>
      <c r="J293" s="136"/>
      <c r="K293" s="136"/>
      <c r="L293" s="8">
        <f>SUM(H293:K293)</f>
        <v>66904.100000000006</v>
      </c>
      <c r="M293" s="8">
        <v>199104.8</v>
      </c>
      <c r="N293" s="8">
        <v>-4777.5</v>
      </c>
      <c r="O293" s="8">
        <f>SUM(M293:N293)</f>
        <v>194327.3</v>
      </c>
      <c r="P293" s="136"/>
      <c r="Q293" s="8">
        <f>SUM(O293:P293)</f>
        <v>194327.3</v>
      </c>
      <c r="R293" s="8"/>
      <c r="S293" s="8"/>
      <c r="T293" s="8"/>
      <c r="U293" s="136"/>
      <c r="V293" s="8">
        <f>SUM(T293:U293)</f>
        <v>0</v>
      </c>
      <c r="W293" s="67"/>
    </row>
    <row r="294" spans="1:23" s="92" customFormat="1" ht="31.5" hidden="1" outlineLevel="5" x14ac:dyDescent="0.2">
      <c r="A294" s="5" t="s">
        <v>35</v>
      </c>
      <c r="B294" s="5" t="s">
        <v>220</v>
      </c>
      <c r="C294" s="5" t="s">
        <v>238</v>
      </c>
      <c r="D294" s="5"/>
      <c r="E294" s="21" t="s">
        <v>239</v>
      </c>
      <c r="F294" s="4">
        <f t="shared" ref="F294:V294" si="575">F295</f>
        <v>4032.7</v>
      </c>
      <c r="G294" s="4">
        <f t="shared" si="575"/>
        <v>0</v>
      </c>
      <c r="H294" s="4">
        <f t="shared" si="575"/>
        <v>4032.7</v>
      </c>
      <c r="I294" s="135">
        <f t="shared" si="575"/>
        <v>0</v>
      </c>
      <c r="J294" s="135">
        <f t="shared" si="575"/>
        <v>0</v>
      </c>
      <c r="K294" s="135">
        <f t="shared" si="575"/>
        <v>0</v>
      </c>
      <c r="L294" s="4">
        <f t="shared" si="575"/>
        <v>4032.7</v>
      </c>
      <c r="M294" s="4">
        <f t="shared" si="575"/>
        <v>10479.200000000001</v>
      </c>
      <c r="N294" s="4">
        <f t="shared" si="575"/>
        <v>0</v>
      </c>
      <c r="O294" s="4">
        <f t="shared" si="575"/>
        <v>10479.200000000001</v>
      </c>
      <c r="P294" s="135">
        <f t="shared" si="575"/>
        <v>0</v>
      </c>
      <c r="Q294" s="4">
        <f t="shared" si="575"/>
        <v>10479.200000000001</v>
      </c>
      <c r="R294" s="4">
        <f t="shared" si="575"/>
        <v>0</v>
      </c>
      <c r="S294" s="4">
        <f t="shared" si="575"/>
        <v>0</v>
      </c>
      <c r="T294" s="4"/>
      <c r="U294" s="135">
        <f t="shared" si="575"/>
        <v>0</v>
      </c>
      <c r="V294" s="4">
        <f t="shared" si="575"/>
        <v>0</v>
      </c>
      <c r="W294" s="67"/>
    </row>
    <row r="295" spans="1:23" s="92" customFormat="1" ht="31.5" hidden="1" outlineLevel="7" x14ac:dyDescent="0.2">
      <c r="A295" s="11" t="s">
        <v>35</v>
      </c>
      <c r="B295" s="11" t="s">
        <v>220</v>
      </c>
      <c r="C295" s="11" t="s">
        <v>238</v>
      </c>
      <c r="D295" s="11" t="s">
        <v>143</v>
      </c>
      <c r="E295" s="16" t="s">
        <v>144</v>
      </c>
      <c r="F295" s="8">
        <v>4032.7</v>
      </c>
      <c r="G295" s="8"/>
      <c r="H295" s="8">
        <f>SUM(F295:G295)</f>
        <v>4032.7</v>
      </c>
      <c r="I295" s="136"/>
      <c r="J295" s="136"/>
      <c r="K295" s="136"/>
      <c r="L295" s="8">
        <f>SUM(H295:K295)</f>
        <v>4032.7</v>
      </c>
      <c r="M295" s="8">
        <v>10479.200000000001</v>
      </c>
      <c r="N295" s="8"/>
      <c r="O295" s="8">
        <f>SUM(M295:N295)</f>
        <v>10479.200000000001</v>
      </c>
      <c r="P295" s="136"/>
      <c r="Q295" s="8">
        <f>SUM(O295:P295)</f>
        <v>10479.200000000001</v>
      </c>
      <c r="R295" s="8"/>
      <c r="S295" s="8"/>
      <c r="T295" s="8"/>
      <c r="U295" s="136"/>
      <c r="V295" s="8">
        <f>SUM(T295:U295)</f>
        <v>0</v>
      </c>
      <c r="W295" s="67"/>
    </row>
    <row r="296" spans="1:23" ht="15.75" outlineLevel="1" x14ac:dyDescent="0.2">
      <c r="A296" s="5" t="s">
        <v>35</v>
      </c>
      <c r="B296" s="5" t="s">
        <v>242</v>
      </c>
      <c r="C296" s="5"/>
      <c r="D296" s="5"/>
      <c r="E296" s="21" t="s">
        <v>243</v>
      </c>
      <c r="F296" s="4">
        <f>F297</f>
        <v>7374.5</v>
      </c>
      <c r="G296" s="4">
        <f t="shared" ref="G296:L297" si="576">G297</f>
        <v>0</v>
      </c>
      <c r="H296" s="4">
        <f t="shared" si="576"/>
        <v>7374.5</v>
      </c>
      <c r="I296" s="135">
        <f t="shared" si="576"/>
        <v>0</v>
      </c>
      <c r="J296" s="135">
        <f t="shared" si="576"/>
        <v>9397.7464900000014</v>
      </c>
      <c r="K296" s="135">
        <f t="shared" si="576"/>
        <v>60.699640000000002</v>
      </c>
      <c r="L296" s="4">
        <f t="shared" si="576"/>
        <v>16832.94613</v>
      </c>
      <c r="M296" s="4">
        <f t="shared" ref="M296:R297" si="577">M297</f>
        <v>5875</v>
      </c>
      <c r="N296" s="4">
        <f t="shared" ref="N296:N297" si="578">N297</f>
        <v>0</v>
      </c>
      <c r="O296" s="4">
        <f t="shared" ref="O296:Q297" si="579">O297</f>
        <v>5875</v>
      </c>
      <c r="P296" s="135">
        <f t="shared" si="579"/>
        <v>0</v>
      </c>
      <c r="Q296" s="4">
        <f t="shared" si="579"/>
        <v>5875</v>
      </c>
      <c r="R296" s="4">
        <f t="shared" si="577"/>
        <v>5875</v>
      </c>
      <c r="S296" s="4">
        <f t="shared" ref="S296:S297" si="580">S297</f>
        <v>0</v>
      </c>
      <c r="T296" s="4">
        <f t="shared" ref="T296:V297" si="581">T297</f>
        <v>5875</v>
      </c>
      <c r="U296" s="135">
        <f t="shared" si="581"/>
        <v>0</v>
      </c>
      <c r="V296" s="4">
        <f t="shared" si="581"/>
        <v>5875</v>
      </c>
      <c r="W296" s="67"/>
    </row>
    <row r="297" spans="1:23" ht="31.5" outlineLevel="2" x14ac:dyDescent="0.2">
      <c r="A297" s="5" t="s">
        <v>35</v>
      </c>
      <c r="B297" s="5" t="s">
        <v>242</v>
      </c>
      <c r="C297" s="5" t="s">
        <v>170</v>
      </c>
      <c r="D297" s="5"/>
      <c r="E297" s="21" t="s">
        <v>171</v>
      </c>
      <c r="F297" s="4">
        <f>F298</f>
        <v>7374.5</v>
      </c>
      <c r="G297" s="4">
        <f t="shared" si="576"/>
        <v>0</v>
      </c>
      <c r="H297" s="4">
        <f t="shared" si="576"/>
        <v>7374.5</v>
      </c>
      <c r="I297" s="135">
        <f t="shared" si="576"/>
        <v>0</v>
      </c>
      <c r="J297" s="135">
        <f t="shared" si="576"/>
        <v>9397.7464900000014</v>
      </c>
      <c r="K297" s="135">
        <f t="shared" si="576"/>
        <v>60.699640000000002</v>
      </c>
      <c r="L297" s="4">
        <f t="shared" si="576"/>
        <v>16832.94613</v>
      </c>
      <c r="M297" s="4">
        <f t="shared" si="577"/>
        <v>5875</v>
      </c>
      <c r="N297" s="4">
        <f t="shared" si="578"/>
        <v>0</v>
      </c>
      <c r="O297" s="4">
        <f t="shared" si="579"/>
        <v>5875</v>
      </c>
      <c r="P297" s="135">
        <f t="shared" si="579"/>
        <v>0</v>
      </c>
      <c r="Q297" s="4">
        <f t="shared" si="579"/>
        <v>5875</v>
      </c>
      <c r="R297" s="4">
        <f t="shared" si="577"/>
        <v>5875</v>
      </c>
      <c r="S297" s="4">
        <f t="shared" si="580"/>
        <v>0</v>
      </c>
      <c r="T297" s="4">
        <f t="shared" si="581"/>
        <v>5875</v>
      </c>
      <c r="U297" s="135">
        <f t="shared" si="581"/>
        <v>0</v>
      </c>
      <c r="V297" s="4">
        <f t="shared" si="581"/>
        <v>5875</v>
      </c>
      <c r="W297" s="67"/>
    </row>
    <row r="298" spans="1:23" ht="47.25" outlineLevel="3" x14ac:dyDescent="0.2">
      <c r="A298" s="5" t="s">
        <v>35</v>
      </c>
      <c r="B298" s="5" t="s">
        <v>242</v>
      </c>
      <c r="C298" s="5" t="s">
        <v>244</v>
      </c>
      <c r="D298" s="5"/>
      <c r="E298" s="21" t="s">
        <v>245</v>
      </c>
      <c r="F298" s="4">
        <f>F299+F308</f>
        <v>7374.5</v>
      </c>
      <c r="G298" s="4">
        <f t="shared" ref="G298:I298" si="582">G299+G308</f>
        <v>0</v>
      </c>
      <c r="H298" s="4">
        <f t="shared" si="582"/>
        <v>7374.5</v>
      </c>
      <c r="I298" s="135">
        <f t="shared" si="582"/>
        <v>0</v>
      </c>
      <c r="J298" s="135">
        <f>J299+J308+J312</f>
        <v>9397.7464900000014</v>
      </c>
      <c r="K298" s="135">
        <f t="shared" ref="K298:V298" si="583">K299+K308+K312</f>
        <v>60.699640000000002</v>
      </c>
      <c r="L298" s="4">
        <f t="shared" si="583"/>
        <v>16832.94613</v>
      </c>
      <c r="M298" s="4">
        <f t="shared" si="583"/>
        <v>5875</v>
      </c>
      <c r="N298" s="4">
        <f t="shared" si="583"/>
        <v>0</v>
      </c>
      <c r="O298" s="4">
        <f t="shared" si="583"/>
        <v>5875</v>
      </c>
      <c r="P298" s="135">
        <f t="shared" si="583"/>
        <v>0</v>
      </c>
      <c r="Q298" s="4">
        <f t="shared" si="583"/>
        <v>5875</v>
      </c>
      <c r="R298" s="4">
        <f t="shared" si="583"/>
        <v>5875</v>
      </c>
      <c r="S298" s="4">
        <f t="shared" si="583"/>
        <v>0</v>
      </c>
      <c r="T298" s="4">
        <f t="shared" si="583"/>
        <v>5875</v>
      </c>
      <c r="U298" s="135">
        <f t="shared" si="583"/>
        <v>0</v>
      </c>
      <c r="V298" s="4">
        <f t="shared" si="583"/>
        <v>5875</v>
      </c>
      <c r="W298" s="67"/>
    </row>
    <row r="299" spans="1:23" ht="47.25" outlineLevel="4" x14ac:dyDescent="0.2">
      <c r="A299" s="5" t="s">
        <v>35</v>
      </c>
      <c r="B299" s="5" t="s">
        <v>242</v>
      </c>
      <c r="C299" s="5" t="s">
        <v>246</v>
      </c>
      <c r="D299" s="5"/>
      <c r="E299" s="21" t="s">
        <v>247</v>
      </c>
      <c r="F299" s="4">
        <f>F300+F303</f>
        <v>5874.5</v>
      </c>
      <c r="G299" s="4">
        <f t="shared" ref="G299:H299" si="584">G300+G303</f>
        <v>0</v>
      </c>
      <c r="H299" s="4">
        <f t="shared" si="584"/>
        <v>5874.5</v>
      </c>
      <c r="I299" s="135">
        <f>I300+I303+I306</f>
        <v>0</v>
      </c>
      <c r="J299" s="135">
        <f t="shared" ref="J299:V299" si="585">J300+J303+J306</f>
        <v>3675.80798</v>
      </c>
      <c r="K299" s="135">
        <f t="shared" si="585"/>
        <v>60.699640000000002</v>
      </c>
      <c r="L299" s="4">
        <f t="shared" si="585"/>
        <v>9611.0076200000003</v>
      </c>
      <c r="M299" s="4">
        <f t="shared" si="585"/>
        <v>5875</v>
      </c>
      <c r="N299" s="4">
        <f t="shared" si="585"/>
        <v>0</v>
      </c>
      <c r="O299" s="4">
        <f t="shared" si="585"/>
        <v>5875</v>
      </c>
      <c r="P299" s="135">
        <f t="shared" si="585"/>
        <v>0</v>
      </c>
      <c r="Q299" s="4">
        <f t="shared" si="585"/>
        <v>5875</v>
      </c>
      <c r="R299" s="4">
        <f t="shared" si="585"/>
        <v>5875</v>
      </c>
      <c r="S299" s="4">
        <f t="shared" si="585"/>
        <v>0</v>
      </c>
      <c r="T299" s="4">
        <f t="shared" si="585"/>
        <v>5875</v>
      </c>
      <c r="U299" s="135">
        <f t="shared" si="585"/>
        <v>0</v>
      </c>
      <c r="V299" s="4">
        <f t="shared" si="585"/>
        <v>5875</v>
      </c>
      <c r="W299" s="67"/>
    </row>
    <row r="300" spans="1:23" ht="63" outlineLevel="5" x14ac:dyDescent="0.2">
      <c r="A300" s="5" t="s">
        <v>35</v>
      </c>
      <c r="B300" s="5" t="s">
        <v>242</v>
      </c>
      <c r="C300" s="5" t="s">
        <v>248</v>
      </c>
      <c r="D300" s="5"/>
      <c r="E300" s="21" t="s">
        <v>249</v>
      </c>
      <c r="F300" s="4">
        <f>F302</f>
        <v>3874.5</v>
      </c>
      <c r="G300" s="4">
        <f t="shared" ref="G300:I300" si="586">G302</f>
        <v>0</v>
      </c>
      <c r="H300" s="4">
        <f t="shared" si="586"/>
        <v>3874.5</v>
      </c>
      <c r="I300" s="135">
        <f t="shared" si="586"/>
        <v>0</v>
      </c>
      <c r="J300" s="135">
        <f>J302+J301</f>
        <v>302.43078000000003</v>
      </c>
      <c r="K300" s="135">
        <f t="shared" ref="K300:L300" si="587">K302+K301</f>
        <v>0</v>
      </c>
      <c r="L300" s="4">
        <f t="shared" si="587"/>
        <v>4176.9307800000006</v>
      </c>
      <c r="M300" s="4">
        <f t="shared" ref="M300:R300" si="588">M302</f>
        <v>3875</v>
      </c>
      <c r="N300" s="4">
        <f t="shared" ref="N300" si="589">N302</f>
        <v>0</v>
      </c>
      <c r="O300" s="4">
        <f t="shared" ref="O300:Q300" si="590">O302</f>
        <v>3875</v>
      </c>
      <c r="P300" s="135">
        <f t="shared" si="590"/>
        <v>0</v>
      </c>
      <c r="Q300" s="4">
        <f t="shared" si="590"/>
        <v>3875</v>
      </c>
      <c r="R300" s="4">
        <f t="shared" si="588"/>
        <v>3875</v>
      </c>
      <c r="S300" s="4">
        <f t="shared" ref="S300" si="591">S302</f>
        <v>0</v>
      </c>
      <c r="T300" s="4">
        <f t="shared" ref="T300:V300" si="592">T302</f>
        <v>3875</v>
      </c>
      <c r="U300" s="135">
        <f t="shared" si="592"/>
        <v>0</v>
      </c>
      <c r="V300" s="4">
        <f t="shared" si="592"/>
        <v>3875</v>
      </c>
      <c r="W300" s="67"/>
    </row>
    <row r="301" spans="1:23" ht="15.75" outlineLevel="5" x14ac:dyDescent="0.2">
      <c r="A301" s="11" t="s">
        <v>35</v>
      </c>
      <c r="B301" s="11" t="s">
        <v>242</v>
      </c>
      <c r="C301" s="11" t="s">
        <v>248</v>
      </c>
      <c r="D301" s="9" t="s">
        <v>11</v>
      </c>
      <c r="E301" s="15" t="s">
        <v>598</v>
      </c>
      <c r="F301" s="4"/>
      <c r="G301" s="4"/>
      <c r="H301" s="4"/>
      <c r="I301" s="135"/>
      <c r="J301" s="136">
        <f>104.17804+86.42412</f>
        <v>190.60216</v>
      </c>
      <c r="K301" s="136">
        <f>73+80</f>
        <v>153</v>
      </c>
      <c r="L301" s="8">
        <f>SUM(H301:K301)</f>
        <v>343.60216000000003</v>
      </c>
      <c r="M301" s="4"/>
      <c r="N301" s="4"/>
      <c r="O301" s="4"/>
      <c r="P301" s="135"/>
      <c r="Q301" s="4"/>
      <c r="R301" s="4"/>
      <c r="S301" s="4"/>
      <c r="T301" s="4"/>
      <c r="U301" s="135"/>
      <c r="V301" s="4"/>
      <c r="W301" s="67"/>
    </row>
    <row r="302" spans="1:23" ht="15.75" outlineLevel="7" x14ac:dyDescent="0.2">
      <c r="A302" s="11" t="s">
        <v>35</v>
      </c>
      <c r="B302" s="11" t="s">
        <v>242</v>
      </c>
      <c r="C302" s="11" t="s">
        <v>248</v>
      </c>
      <c r="D302" s="11" t="s">
        <v>27</v>
      </c>
      <c r="E302" s="16" t="s">
        <v>28</v>
      </c>
      <c r="F302" s="8">
        <v>3874.5</v>
      </c>
      <c r="G302" s="8"/>
      <c r="H302" s="8">
        <f>SUM(F302:G302)</f>
        <v>3874.5</v>
      </c>
      <c r="I302" s="136"/>
      <c r="J302" s="136">
        <f>46.16767+23.00301+42.65794</f>
        <v>111.82862</v>
      </c>
      <c r="K302" s="136">
        <f>-73-80</f>
        <v>-153</v>
      </c>
      <c r="L302" s="8">
        <f>SUM(H302:K302)</f>
        <v>3833.3286200000002</v>
      </c>
      <c r="M302" s="8">
        <v>3875</v>
      </c>
      <c r="N302" s="8"/>
      <c r="O302" s="8">
        <f>SUM(M302:N302)</f>
        <v>3875</v>
      </c>
      <c r="P302" s="136"/>
      <c r="Q302" s="8">
        <f>SUM(O302:P302)</f>
        <v>3875</v>
      </c>
      <c r="R302" s="8">
        <v>3875</v>
      </c>
      <c r="S302" s="8"/>
      <c r="T302" s="8">
        <f>SUM(R302:S302)</f>
        <v>3875</v>
      </c>
      <c r="U302" s="136"/>
      <c r="V302" s="8">
        <f>SUM(T302:U302)</f>
        <v>3875</v>
      </c>
      <c r="W302" s="67"/>
    </row>
    <row r="303" spans="1:23" ht="31.5" outlineLevel="5" x14ac:dyDescent="0.2">
      <c r="A303" s="5" t="s">
        <v>35</v>
      </c>
      <c r="B303" s="5" t="s">
        <v>242</v>
      </c>
      <c r="C303" s="5" t="s">
        <v>250</v>
      </c>
      <c r="D303" s="5"/>
      <c r="E303" s="21" t="s">
        <v>251</v>
      </c>
      <c r="F303" s="4">
        <f>F305</f>
        <v>2000</v>
      </c>
      <c r="G303" s="4">
        <f>G305</f>
        <v>0</v>
      </c>
      <c r="H303" s="4">
        <f>H305</f>
        <v>2000</v>
      </c>
      <c r="I303" s="135">
        <f>I305</f>
        <v>0</v>
      </c>
      <c r="J303" s="135">
        <f>J305+J304</f>
        <v>1.70686</v>
      </c>
      <c r="K303" s="135">
        <f t="shared" ref="K303:L303" si="593">K305+K304</f>
        <v>60.699640000000002</v>
      </c>
      <c r="L303" s="4">
        <f t="shared" si="593"/>
        <v>2062.4064999999996</v>
      </c>
      <c r="M303" s="4">
        <f t="shared" ref="M303:R303" si="594">M305</f>
        <v>2000</v>
      </c>
      <c r="N303" s="4">
        <f t="shared" ref="N303" si="595">N305</f>
        <v>0</v>
      </c>
      <c r="O303" s="4">
        <f t="shared" ref="O303:Q303" si="596">O305</f>
        <v>2000</v>
      </c>
      <c r="P303" s="135">
        <f t="shared" si="596"/>
        <v>0</v>
      </c>
      <c r="Q303" s="4">
        <f t="shared" si="596"/>
        <v>2000</v>
      </c>
      <c r="R303" s="4">
        <f t="shared" si="594"/>
        <v>2000</v>
      </c>
      <c r="S303" s="4">
        <f t="shared" ref="S303" si="597">S305</f>
        <v>0</v>
      </c>
      <c r="T303" s="4">
        <f t="shared" ref="T303:V303" si="598">T305</f>
        <v>2000</v>
      </c>
      <c r="U303" s="135">
        <f t="shared" si="598"/>
        <v>0</v>
      </c>
      <c r="V303" s="4">
        <f t="shared" si="598"/>
        <v>2000</v>
      </c>
      <c r="W303" s="67"/>
    </row>
    <row r="304" spans="1:23" s="93" customFormat="1" ht="15.75" outlineLevel="5" x14ac:dyDescent="0.2">
      <c r="A304" s="11" t="s">
        <v>35</v>
      </c>
      <c r="B304" s="11" t="s">
        <v>242</v>
      </c>
      <c r="C304" s="11" t="s">
        <v>250</v>
      </c>
      <c r="D304" s="9" t="s">
        <v>11</v>
      </c>
      <c r="E304" s="15" t="s">
        <v>598</v>
      </c>
      <c r="F304" s="8"/>
      <c r="G304" s="8"/>
      <c r="H304" s="8"/>
      <c r="I304" s="136"/>
      <c r="J304" s="136">
        <v>1.70686</v>
      </c>
      <c r="K304" s="136"/>
      <c r="L304" s="8">
        <f>SUM(H304:K304)</f>
        <v>1.70686</v>
      </c>
      <c r="M304" s="8"/>
      <c r="N304" s="8"/>
      <c r="O304" s="8"/>
      <c r="P304" s="136"/>
      <c r="Q304" s="8"/>
      <c r="R304" s="8"/>
      <c r="S304" s="8"/>
      <c r="T304" s="8"/>
      <c r="U304" s="136"/>
      <c r="V304" s="8"/>
      <c r="W304" s="67"/>
    </row>
    <row r="305" spans="1:23" ht="31.5" outlineLevel="7" x14ac:dyDescent="0.2">
      <c r="A305" s="11" t="s">
        <v>35</v>
      </c>
      <c r="B305" s="11" t="s">
        <v>242</v>
      </c>
      <c r="C305" s="11" t="s">
        <v>250</v>
      </c>
      <c r="D305" s="11" t="s">
        <v>92</v>
      </c>
      <c r="E305" s="16" t="s">
        <v>93</v>
      </c>
      <c r="F305" s="8">
        <v>2000</v>
      </c>
      <c r="G305" s="8"/>
      <c r="H305" s="8">
        <f>SUM(F305:G305)</f>
        <v>2000</v>
      </c>
      <c r="I305" s="136"/>
      <c r="J305" s="136"/>
      <c r="K305" s="136">
        <v>60.699640000000002</v>
      </c>
      <c r="L305" s="8">
        <f>SUM(H305:K305)</f>
        <v>2060.6996399999998</v>
      </c>
      <c r="M305" s="8">
        <v>2000</v>
      </c>
      <c r="N305" s="8"/>
      <c r="O305" s="8">
        <f>SUM(M305:N305)</f>
        <v>2000</v>
      </c>
      <c r="P305" s="136"/>
      <c r="Q305" s="8">
        <f>SUM(O305:P305)</f>
        <v>2000</v>
      </c>
      <c r="R305" s="8">
        <v>2000</v>
      </c>
      <c r="S305" s="8"/>
      <c r="T305" s="8">
        <f>SUM(R305:S305)</f>
        <v>2000</v>
      </c>
      <c r="U305" s="136"/>
      <c r="V305" s="8">
        <f>SUM(T305:U305)</f>
        <v>2000</v>
      </c>
      <c r="W305" s="67"/>
    </row>
    <row r="306" spans="1:23" ht="31.5" outlineLevel="7" x14ac:dyDescent="0.2">
      <c r="A306" s="5" t="s">
        <v>35</v>
      </c>
      <c r="B306" s="5" t="s">
        <v>242</v>
      </c>
      <c r="C306" s="10" t="s">
        <v>718</v>
      </c>
      <c r="D306" s="10"/>
      <c r="E306" s="66" t="s">
        <v>850</v>
      </c>
      <c r="F306" s="8"/>
      <c r="G306" s="8"/>
      <c r="H306" s="8"/>
      <c r="I306" s="135">
        <f t="shared" ref="I306:L306" si="599">I307</f>
        <v>0</v>
      </c>
      <c r="J306" s="135">
        <f t="shared" si="599"/>
        <v>3371.6703400000001</v>
      </c>
      <c r="K306" s="135">
        <f t="shared" si="599"/>
        <v>0</v>
      </c>
      <c r="L306" s="4">
        <f t="shared" si="599"/>
        <v>3371.6703400000001</v>
      </c>
      <c r="M306" s="8"/>
      <c r="N306" s="8"/>
      <c r="O306" s="8"/>
      <c r="P306" s="136"/>
      <c r="Q306" s="8"/>
      <c r="R306" s="8"/>
      <c r="S306" s="8"/>
      <c r="T306" s="8"/>
      <c r="U306" s="136"/>
      <c r="V306" s="8"/>
      <c r="W306" s="67"/>
    </row>
    <row r="307" spans="1:23" ht="31.5" outlineLevel="7" x14ac:dyDescent="0.2">
      <c r="A307" s="11" t="s">
        <v>35</v>
      </c>
      <c r="B307" s="11" t="s">
        <v>242</v>
      </c>
      <c r="C307" s="9" t="s">
        <v>718</v>
      </c>
      <c r="D307" s="9" t="s">
        <v>92</v>
      </c>
      <c r="E307" s="65" t="s">
        <v>591</v>
      </c>
      <c r="F307" s="8"/>
      <c r="G307" s="8"/>
      <c r="H307" s="8"/>
      <c r="I307" s="136"/>
      <c r="J307" s="136">
        <v>3371.6703400000001</v>
      </c>
      <c r="K307" s="136"/>
      <c r="L307" s="8">
        <f>SUM(H307:K307)</f>
        <v>3371.6703400000001</v>
      </c>
      <c r="M307" s="8"/>
      <c r="N307" s="8"/>
      <c r="O307" s="8"/>
      <c r="P307" s="136"/>
      <c r="Q307" s="8"/>
      <c r="R307" s="8"/>
      <c r="S307" s="8"/>
      <c r="T307" s="8"/>
      <c r="U307" s="136"/>
      <c r="V307" s="8"/>
      <c r="W307" s="67"/>
    </row>
    <row r="308" spans="1:23" ht="31.5" outlineLevel="7" x14ac:dyDescent="0.2">
      <c r="A308" s="5" t="s">
        <v>35</v>
      </c>
      <c r="B308" s="5" t="s">
        <v>242</v>
      </c>
      <c r="C308" s="10" t="s">
        <v>599</v>
      </c>
      <c r="D308" s="11"/>
      <c r="E308" s="13" t="s">
        <v>596</v>
      </c>
      <c r="F308" s="4">
        <f>F309</f>
        <v>1500</v>
      </c>
      <c r="G308" s="4">
        <f t="shared" ref="G308:L309" si="600">G309</f>
        <v>0</v>
      </c>
      <c r="H308" s="4">
        <f t="shared" si="600"/>
        <v>1500</v>
      </c>
      <c r="I308" s="135">
        <f t="shared" si="600"/>
        <v>0</v>
      </c>
      <c r="J308" s="135">
        <f t="shared" si="600"/>
        <v>2888.9335099999998</v>
      </c>
      <c r="K308" s="135">
        <f t="shared" si="600"/>
        <v>0</v>
      </c>
      <c r="L308" s="4">
        <f t="shared" si="600"/>
        <v>4388.9335099999998</v>
      </c>
      <c r="M308" s="4">
        <f t="shared" ref="M308:R308" si="601">M309</f>
        <v>0</v>
      </c>
      <c r="N308" s="4">
        <f t="shared" ref="N308" si="602">N309</f>
        <v>0</v>
      </c>
      <c r="O308" s="4"/>
      <c r="P308" s="135">
        <f t="shared" ref="P308" si="603">P309</f>
        <v>0</v>
      </c>
      <c r="Q308" s="4"/>
      <c r="R308" s="4">
        <f t="shared" si="601"/>
        <v>0</v>
      </c>
      <c r="S308" s="4">
        <f t="shared" ref="S308" si="604">S309</f>
        <v>0</v>
      </c>
      <c r="T308" s="4"/>
      <c r="U308" s="135">
        <f t="shared" ref="U308" si="605">U309</f>
        <v>0</v>
      </c>
      <c r="V308" s="4"/>
      <c r="W308" s="67"/>
    </row>
    <row r="309" spans="1:23" ht="31.5" outlineLevel="7" x14ac:dyDescent="0.2">
      <c r="A309" s="11" t="s">
        <v>35</v>
      </c>
      <c r="B309" s="11" t="s">
        <v>242</v>
      </c>
      <c r="C309" s="9" t="s">
        <v>600</v>
      </c>
      <c r="D309" s="9"/>
      <c r="E309" s="14" t="s">
        <v>597</v>
      </c>
      <c r="F309" s="8">
        <f>F310</f>
        <v>1500</v>
      </c>
      <c r="G309" s="8">
        <f t="shared" si="600"/>
        <v>0</v>
      </c>
      <c r="H309" s="8">
        <f t="shared" si="600"/>
        <v>1500</v>
      </c>
      <c r="I309" s="136">
        <f t="shared" si="600"/>
        <v>0</v>
      </c>
      <c r="J309" s="136">
        <f>J310+J311</f>
        <v>2888.9335099999998</v>
      </c>
      <c r="K309" s="136">
        <f t="shared" ref="K309:U309" si="606">K310+K311</f>
        <v>0</v>
      </c>
      <c r="L309" s="8">
        <f t="shared" si="606"/>
        <v>4388.9335099999998</v>
      </c>
      <c r="M309" s="8">
        <f t="shared" si="606"/>
        <v>0</v>
      </c>
      <c r="N309" s="8">
        <f t="shared" si="606"/>
        <v>0</v>
      </c>
      <c r="O309" s="8">
        <f t="shared" si="606"/>
        <v>0</v>
      </c>
      <c r="P309" s="136">
        <f t="shared" si="606"/>
        <v>0</v>
      </c>
      <c r="Q309" s="8"/>
      <c r="R309" s="8">
        <f t="shared" si="606"/>
        <v>0</v>
      </c>
      <c r="S309" s="8">
        <f t="shared" si="606"/>
        <v>0</v>
      </c>
      <c r="T309" s="8">
        <f t="shared" si="606"/>
        <v>0</v>
      </c>
      <c r="U309" s="136">
        <f t="shared" si="606"/>
        <v>0</v>
      </c>
      <c r="V309" s="8"/>
      <c r="W309" s="67"/>
    </row>
    <row r="310" spans="1:23" ht="15.75" outlineLevel="7" x14ac:dyDescent="0.2">
      <c r="A310" s="11" t="s">
        <v>35</v>
      </c>
      <c r="B310" s="11" t="s">
        <v>242</v>
      </c>
      <c r="C310" s="9" t="s">
        <v>600</v>
      </c>
      <c r="D310" s="9" t="s">
        <v>11</v>
      </c>
      <c r="E310" s="15" t="s">
        <v>598</v>
      </c>
      <c r="F310" s="8">
        <v>1500</v>
      </c>
      <c r="G310" s="8"/>
      <c r="H310" s="8">
        <f>SUM(F310:G310)</f>
        <v>1500</v>
      </c>
      <c r="I310" s="136"/>
      <c r="J310" s="136">
        <f>950+580.10059</f>
        <v>1530.10059</v>
      </c>
      <c r="K310" s="136"/>
      <c r="L310" s="8">
        <f>SUM(H310:K310)</f>
        <v>3030.10059</v>
      </c>
      <c r="M310" s="8"/>
      <c r="N310" s="8"/>
      <c r="O310" s="8"/>
      <c r="P310" s="136"/>
      <c r="Q310" s="8"/>
      <c r="R310" s="8"/>
      <c r="S310" s="8"/>
      <c r="T310" s="8"/>
      <c r="U310" s="136"/>
      <c r="V310" s="8"/>
      <c r="W310" s="67"/>
    </row>
    <row r="311" spans="1:23" ht="15.75" outlineLevel="7" x14ac:dyDescent="0.2">
      <c r="A311" s="11" t="s">
        <v>35</v>
      </c>
      <c r="B311" s="11" t="s">
        <v>242</v>
      </c>
      <c r="C311" s="9" t="s">
        <v>600</v>
      </c>
      <c r="D311" s="11" t="s">
        <v>27</v>
      </c>
      <c r="E311" s="16" t="s">
        <v>28</v>
      </c>
      <c r="F311" s="8"/>
      <c r="G311" s="8"/>
      <c r="H311" s="8"/>
      <c r="I311" s="136"/>
      <c r="J311" s="136">
        <v>1358.8329200000001</v>
      </c>
      <c r="K311" s="136"/>
      <c r="L311" s="8">
        <f>SUM(H311:K311)</f>
        <v>1358.8329200000001</v>
      </c>
      <c r="M311" s="8"/>
      <c r="N311" s="8"/>
      <c r="O311" s="8"/>
      <c r="P311" s="136"/>
      <c r="Q311" s="8"/>
      <c r="R311" s="8"/>
      <c r="S311" s="8"/>
      <c r="T311" s="8"/>
      <c r="U311" s="136"/>
      <c r="V311" s="8"/>
      <c r="W311" s="67"/>
    </row>
    <row r="312" spans="1:23" s="91" customFormat="1" ht="15.75" outlineLevel="7" x14ac:dyDescent="0.2">
      <c r="A312" s="5" t="s">
        <v>35</v>
      </c>
      <c r="B312" s="5" t="s">
        <v>242</v>
      </c>
      <c r="C312" s="10" t="s">
        <v>755</v>
      </c>
      <c r="D312" s="5"/>
      <c r="E312" s="21" t="s">
        <v>252</v>
      </c>
      <c r="F312" s="4"/>
      <c r="G312" s="4"/>
      <c r="H312" s="4"/>
      <c r="I312" s="135"/>
      <c r="J312" s="135">
        <f>J313</f>
        <v>2833.0050000000001</v>
      </c>
      <c r="K312" s="135">
        <f t="shared" ref="K312:L313" si="607">K313</f>
        <v>0</v>
      </c>
      <c r="L312" s="4">
        <f t="shared" si="607"/>
        <v>2833.0050000000001</v>
      </c>
      <c r="M312" s="4"/>
      <c r="N312" s="4"/>
      <c r="O312" s="4"/>
      <c r="P312" s="135"/>
      <c r="Q312" s="4"/>
      <c r="R312" s="4"/>
      <c r="S312" s="4"/>
      <c r="T312" s="4"/>
      <c r="U312" s="135"/>
      <c r="V312" s="4"/>
      <c r="W312" s="128"/>
    </row>
    <row r="313" spans="1:23" s="91" customFormat="1" ht="31.5" outlineLevel="7" x14ac:dyDescent="0.2">
      <c r="A313" s="5" t="s">
        <v>35</v>
      </c>
      <c r="B313" s="5" t="s">
        <v>242</v>
      </c>
      <c r="C313" s="10" t="s">
        <v>757</v>
      </c>
      <c r="D313" s="5"/>
      <c r="E313" s="21" t="s">
        <v>758</v>
      </c>
      <c r="F313" s="4"/>
      <c r="G313" s="4"/>
      <c r="H313" s="4"/>
      <c r="I313" s="135"/>
      <c r="J313" s="135">
        <f>J314</f>
        <v>2833.0050000000001</v>
      </c>
      <c r="K313" s="135">
        <f t="shared" si="607"/>
        <v>0</v>
      </c>
      <c r="L313" s="4">
        <f t="shared" si="607"/>
        <v>2833.0050000000001</v>
      </c>
      <c r="M313" s="4"/>
      <c r="N313" s="4"/>
      <c r="O313" s="4"/>
      <c r="P313" s="135"/>
      <c r="Q313" s="4"/>
      <c r="R313" s="4"/>
      <c r="S313" s="4"/>
      <c r="T313" s="4"/>
      <c r="U313" s="135"/>
      <c r="V313" s="4"/>
      <c r="W313" s="128"/>
    </row>
    <row r="314" spans="1:23" ht="31.5" outlineLevel="7" x14ac:dyDescent="0.2">
      <c r="A314" s="11" t="s">
        <v>35</v>
      </c>
      <c r="B314" s="11" t="s">
        <v>242</v>
      </c>
      <c r="C314" s="9" t="s">
        <v>756</v>
      </c>
      <c r="D314" s="9" t="s">
        <v>92</v>
      </c>
      <c r="E314" s="15" t="s">
        <v>591</v>
      </c>
      <c r="F314" s="8"/>
      <c r="G314" s="8"/>
      <c r="H314" s="8"/>
      <c r="I314" s="136"/>
      <c r="J314" s="136">
        <f>920+1913.005</f>
        <v>2833.0050000000001</v>
      </c>
      <c r="K314" s="136"/>
      <c r="L314" s="8">
        <f>SUM(H314:K314)</f>
        <v>2833.0050000000001</v>
      </c>
      <c r="M314" s="8"/>
      <c r="N314" s="8"/>
      <c r="O314" s="8"/>
      <c r="P314" s="136"/>
      <c r="Q314" s="8"/>
      <c r="R314" s="8"/>
      <c r="S314" s="8"/>
      <c r="T314" s="8"/>
      <c r="U314" s="136"/>
      <c r="V314" s="8"/>
      <c r="W314" s="67"/>
    </row>
    <row r="315" spans="1:23" ht="15.75" outlineLevel="1" x14ac:dyDescent="0.2">
      <c r="A315" s="5" t="s">
        <v>35</v>
      </c>
      <c r="B315" s="5" t="s">
        <v>253</v>
      </c>
      <c r="C315" s="5"/>
      <c r="D315" s="5"/>
      <c r="E315" s="21" t="s">
        <v>254</v>
      </c>
      <c r="F315" s="4">
        <f>F316+F321</f>
        <v>102830.9</v>
      </c>
      <c r="G315" s="4">
        <f t="shared" ref="G315:H315" si="608">G316+G321</f>
        <v>0.8</v>
      </c>
      <c r="H315" s="4">
        <f t="shared" si="608"/>
        <v>102831.7</v>
      </c>
      <c r="I315" s="135">
        <f>I316+I321+I357</f>
        <v>734.7</v>
      </c>
      <c r="J315" s="135">
        <f t="shared" ref="J315:V315" si="609">J316+J321+J357</f>
        <v>0</v>
      </c>
      <c r="K315" s="135">
        <f t="shared" si="609"/>
        <v>-6805.2163899999996</v>
      </c>
      <c r="L315" s="4">
        <f t="shared" si="609"/>
        <v>96761.183609999993</v>
      </c>
      <c r="M315" s="4">
        <f t="shared" si="609"/>
        <v>99923.4</v>
      </c>
      <c r="N315" s="4">
        <f t="shared" si="609"/>
        <v>0</v>
      </c>
      <c r="O315" s="4">
        <f t="shared" si="609"/>
        <v>99923.4</v>
      </c>
      <c r="P315" s="135">
        <f t="shared" si="609"/>
        <v>0</v>
      </c>
      <c r="Q315" s="4">
        <f t="shared" si="609"/>
        <v>99923.4</v>
      </c>
      <c r="R315" s="4">
        <f t="shared" si="609"/>
        <v>102448.5</v>
      </c>
      <c r="S315" s="4">
        <f t="shared" si="609"/>
        <v>0</v>
      </c>
      <c r="T315" s="4">
        <f t="shared" si="609"/>
        <v>102448.5</v>
      </c>
      <c r="U315" s="135">
        <f t="shared" si="609"/>
        <v>-666.68100000000004</v>
      </c>
      <c r="V315" s="4">
        <f t="shared" si="609"/>
        <v>101781.819</v>
      </c>
      <c r="W315" s="67"/>
    </row>
    <row r="316" spans="1:23" ht="47.25" hidden="1" outlineLevel="2" x14ac:dyDescent="0.2">
      <c r="A316" s="5" t="s">
        <v>35</v>
      </c>
      <c r="B316" s="5" t="s">
        <v>253</v>
      </c>
      <c r="C316" s="5" t="s">
        <v>76</v>
      </c>
      <c r="D316" s="5"/>
      <c r="E316" s="21" t="s">
        <v>77</v>
      </c>
      <c r="F316" s="4">
        <f t="shared" ref="F316:V319" si="610">F317</f>
        <v>37.700000000000003</v>
      </c>
      <c r="G316" s="4">
        <f t="shared" si="610"/>
        <v>0</v>
      </c>
      <c r="H316" s="4">
        <f t="shared" si="610"/>
        <v>37.700000000000003</v>
      </c>
      <c r="I316" s="135">
        <f t="shared" si="610"/>
        <v>0</v>
      </c>
      <c r="J316" s="135">
        <f t="shared" si="610"/>
        <v>0</v>
      </c>
      <c r="K316" s="135">
        <f t="shared" si="610"/>
        <v>0</v>
      </c>
      <c r="L316" s="4">
        <f t="shared" si="610"/>
        <v>37.700000000000003</v>
      </c>
      <c r="M316" s="4">
        <f t="shared" si="610"/>
        <v>37.700000000000003</v>
      </c>
      <c r="N316" s="4">
        <f t="shared" si="610"/>
        <v>0</v>
      </c>
      <c r="O316" s="4">
        <f t="shared" si="610"/>
        <v>37.700000000000003</v>
      </c>
      <c r="P316" s="135">
        <f t="shared" si="610"/>
        <v>0</v>
      </c>
      <c r="Q316" s="4">
        <f t="shared" si="610"/>
        <v>37.700000000000003</v>
      </c>
      <c r="R316" s="4">
        <f t="shared" si="610"/>
        <v>37.700000000000003</v>
      </c>
      <c r="S316" s="4">
        <f t="shared" si="610"/>
        <v>0</v>
      </c>
      <c r="T316" s="4">
        <f t="shared" si="610"/>
        <v>37.700000000000003</v>
      </c>
      <c r="U316" s="135">
        <f t="shared" si="610"/>
        <v>0</v>
      </c>
      <c r="V316" s="4">
        <f t="shared" si="610"/>
        <v>37.700000000000003</v>
      </c>
      <c r="W316" s="67"/>
    </row>
    <row r="317" spans="1:23" ht="31.5" hidden="1" outlineLevel="3" x14ac:dyDescent="0.2">
      <c r="A317" s="5" t="s">
        <v>35</v>
      </c>
      <c r="B317" s="5" t="s">
        <v>253</v>
      </c>
      <c r="C317" s="5" t="s">
        <v>78</v>
      </c>
      <c r="D317" s="5"/>
      <c r="E317" s="21" t="s">
        <v>79</v>
      </c>
      <c r="F317" s="4">
        <f t="shared" si="610"/>
        <v>37.700000000000003</v>
      </c>
      <c r="G317" s="4">
        <f t="shared" si="610"/>
        <v>0</v>
      </c>
      <c r="H317" s="4">
        <f t="shared" si="610"/>
        <v>37.700000000000003</v>
      </c>
      <c r="I317" s="135">
        <f t="shared" si="610"/>
        <v>0</v>
      </c>
      <c r="J317" s="135">
        <f t="shared" si="610"/>
        <v>0</v>
      </c>
      <c r="K317" s="135">
        <f t="shared" si="610"/>
        <v>0</v>
      </c>
      <c r="L317" s="4">
        <f t="shared" si="610"/>
        <v>37.700000000000003</v>
      </c>
      <c r="M317" s="4">
        <f t="shared" si="610"/>
        <v>37.700000000000003</v>
      </c>
      <c r="N317" s="4">
        <f t="shared" si="610"/>
        <v>0</v>
      </c>
      <c r="O317" s="4">
        <f t="shared" si="610"/>
        <v>37.700000000000003</v>
      </c>
      <c r="P317" s="135">
        <f t="shared" si="610"/>
        <v>0</v>
      </c>
      <c r="Q317" s="4">
        <f t="shared" si="610"/>
        <v>37.700000000000003</v>
      </c>
      <c r="R317" s="4">
        <f t="shared" si="610"/>
        <v>37.700000000000003</v>
      </c>
      <c r="S317" s="4">
        <f t="shared" si="610"/>
        <v>0</v>
      </c>
      <c r="T317" s="4">
        <f t="shared" si="610"/>
        <v>37.700000000000003</v>
      </c>
      <c r="U317" s="135">
        <f t="shared" si="610"/>
        <v>0</v>
      </c>
      <c r="V317" s="4">
        <f t="shared" si="610"/>
        <v>37.700000000000003</v>
      </c>
      <c r="W317" s="67"/>
    </row>
    <row r="318" spans="1:23" ht="31.5" hidden="1" outlineLevel="4" x14ac:dyDescent="0.2">
      <c r="A318" s="5" t="s">
        <v>35</v>
      </c>
      <c r="B318" s="5" t="s">
        <v>253</v>
      </c>
      <c r="C318" s="5" t="s">
        <v>147</v>
      </c>
      <c r="D318" s="5"/>
      <c r="E318" s="21" t="s">
        <v>148</v>
      </c>
      <c r="F318" s="4">
        <f t="shared" si="610"/>
        <v>37.700000000000003</v>
      </c>
      <c r="G318" s="4">
        <f t="shared" si="610"/>
        <v>0</v>
      </c>
      <c r="H318" s="4">
        <f t="shared" si="610"/>
        <v>37.700000000000003</v>
      </c>
      <c r="I318" s="135">
        <f t="shared" si="610"/>
        <v>0</v>
      </c>
      <c r="J318" s="135">
        <f t="shared" si="610"/>
        <v>0</v>
      </c>
      <c r="K318" s="135">
        <f t="shared" si="610"/>
        <v>0</v>
      </c>
      <c r="L318" s="4">
        <f t="shared" si="610"/>
        <v>37.700000000000003</v>
      </c>
      <c r="M318" s="4">
        <f t="shared" si="610"/>
        <v>37.700000000000003</v>
      </c>
      <c r="N318" s="4">
        <f t="shared" si="610"/>
        <v>0</v>
      </c>
      <c r="O318" s="4">
        <f t="shared" si="610"/>
        <v>37.700000000000003</v>
      </c>
      <c r="P318" s="135">
        <f t="shared" si="610"/>
        <v>0</v>
      </c>
      <c r="Q318" s="4">
        <f t="shared" si="610"/>
        <v>37.700000000000003</v>
      </c>
      <c r="R318" s="4">
        <f t="shared" si="610"/>
        <v>37.700000000000003</v>
      </c>
      <c r="S318" s="4">
        <f t="shared" si="610"/>
        <v>0</v>
      </c>
      <c r="T318" s="4">
        <f t="shared" si="610"/>
        <v>37.700000000000003</v>
      </c>
      <c r="U318" s="135">
        <f t="shared" si="610"/>
        <v>0</v>
      </c>
      <c r="V318" s="4">
        <f t="shared" si="610"/>
        <v>37.700000000000003</v>
      </c>
      <c r="W318" s="67"/>
    </row>
    <row r="319" spans="1:23" ht="31.5" hidden="1" outlineLevel="5" x14ac:dyDescent="0.2">
      <c r="A319" s="5" t="s">
        <v>35</v>
      </c>
      <c r="B319" s="5" t="s">
        <v>253</v>
      </c>
      <c r="C319" s="5" t="s">
        <v>255</v>
      </c>
      <c r="D319" s="5"/>
      <c r="E319" s="21" t="s">
        <v>625</v>
      </c>
      <c r="F319" s="4">
        <f t="shared" si="610"/>
        <v>37.700000000000003</v>
      </c>
      <c r="G319" s="4">
        <f t="shared" si="610"/>
        <v>0</v>
      </c>
      <c r="H319" s="4">
        <f t="shared" si="610"/>
        <v>37.700000000000003</v>
      </c>
      <c r="I319" s="135">
        <f t="shared" si="610"/>
        <v>0</v>
      </c>
      <c r="J319" s="135">
        <f t="shared" si="610"/>
        <v>0</v>
      </c>
      <c r="K319" s="135">
        <f t="shared" si="610"/>
        <v>0</v>
      </c>
      <c r="L319" s="4">
        <f t="shared" si="610"/>
        <v>37.700000000000003</v>
      </c>
      <c r="M319" s="4">
        <f t="shared" si="610"/>
        <v>37.700000000000003</v>
      </c>
      <c r="N319" s="4">
        <f t="shared" si="610"/>
        <v>0</v>
      </c>
      <c r="O319" s="4">
        <f t="shared" si="610"/>
        <v>37.700000000000003</v>
      </c>
      <c r="P319" s="135">
        <f t="shared" si="610"/>
        <v>0</v>
      </c>
      <c r="Q319" s="4">
        <f t="shared" si="610"/>
        <v>37.700000000000003</v>
      </c>
      <c r="R319" s="4">
        <f t="shared" si="610"/>
        <v>37.700000000000003</v>
      </c>
      <c r="S319" s="4">
        <f t="shared" si="610"/>
        <v>0</v>
      </c>
      <c r="T319" s="4">
        <f t="shared" si="610"/>
        <v>37.700000000000003</v>
      </c>
      <c r="U319" s="135">
        <f t="shared" si="610"/>
        <v>0</v>
      </c>
      <c r="V319" s="4">
        <f t="shared" si="610"/>
        <v>37.700000000000003</v>
      </c>
      <c r="W319" s="67"/>
    </row>
    <row r="320" spans="1:23" ht="31.5" hidden="1" outlineLevel="7" x14ac:dyDescent="0.2">
      <c r="A320" s="11" t="s">
        <v>35</v>
      </c>
      <c r="B320" s="11" t="s">
        <v>253</v>
      </c>
      <c r="C320" s="11" t="s">
        <v>255</v>
      </c>
      <c r="D320" s="11" t="s">
        <v>92</v>
      </c>
      <c r="E320" s="16" t="s">
        <v>93</v>
      </c>
      <c r="F320" s="8">
        <v>37.700000000000003</v>
      </c>
      <c r="G320" s="8"/>
      <c r="H320" s="8">
        <f>SUM(F320:G320)</f>
        <v>37.700000000000003</v>
      </c>
      <c r="I320" s="136"/>
      <c r="J320" s="136"/>
      <c r="K320" s="136"/>
      <c r="L320" s="8">
        <f>SUM(H320:K320)</f>
        <v>37.700000000000003</v>
      </c>
      <c r="M320" s="8">
        <v>37.700000000000003</v>
      </c>
      <c r="N320" s="8"/>
      <c r="O320" s="8">
        <f>SUM(M320:N320)</f>
        <v>37.700000000000003</v>
      </c>
      <c r="P320" s="136"/>
      <c r="Q320" s="8">
        <f>SUM(O320:P320)</f>
        <v>37.700000000000003</v>
      </c>
      <c r="R320" s="8">
        <v>37.700000000000003</v>
      </c>
      <c r="S320" s="8"/>
      <c r="T320" s="8">
        <f>SUM(R320:S320)</f>
        <v>37.700000000000003</v>
      </c>
      <c r="U320" s="136"/>
      <c r="V320" s="8">
        <f>SUM(T320:U320)</f>
        <v>37.700000000000003</v>
      </c>
      <c r="W320" s="67"/>
    </row>
    <row r="321" spans="1:23" ht="31.5" outlineLevel="2" x14ac:dyDescent="0.2">
      <c r="A321" s="5" t="s">
        <v>35</v>
      </c>
      <c r="B321" s="5" t="s">
        <v>253</v>
      </c>
      <c r="C321" s="5" t="s">
        <v>170</v>
      </c>
      <c r="D321" s="5"/>
      <c r="E321" s="21" t="s">
        <v>171</v>
      </c>
      <c r="F321" s="4">
        <f>F322+F353</f>
        <v>102793.2</v>
      </c>
      <c r="G321" s="4">
        <f t="shared" ref="G321:J321" si="611">G322+G353</f>
        <v>0.8</v>
      </c>
      <c r="H321" s="4">
        <f t="shared" si="611"/>
        <v>102794</v>
      </c>
      <c r="I321" s="135">
        <f t="shared" si="611"/>
        <v>0</v>
      </c>
      <c r="J321" s="135">
        <f t="shared" si="611"/>
        <v>0</v>
      </c>
      <c r="K321" s="135">
        <f t="shared" ref="K321:L321" si="612">K322+K353</f>
        <v>-7000.5163899999998</v>
      </c>
      <c r="L321" s="4">
        <f t="shared" si="612"/>
        <v>95793.483609999996</v>
      </c>
      <c r="M321" s="4">
        <f>M322+M353</f>
        <v>99885.7</v>
      </c>
      <c r="N321" s="4">
        <f t="shared" ref="N321" si="613">N322+N353</f>
        <v>0</v>
      </c>
      <c r="O321" s="4">
        <f t="shared" ref="O321:Q321" si="614">O322+O353</f>
        <v>99885.7</v>
      </c>
      <c r="P321" s="135">
        <f t="shared" si="614"/>
        <v>0</v>
      </c>
      <c r="Q321" s="4">
        <f t="shared" si="614"/>
        <v>99885.7</v>
      </c>
      <c r="R321" s="4">
        <f>R322+R353</f>
        <v>102410.8</v>
      </c>
      <c r="S321" s="4">
        <f t="shared" ref="S321" si="615">S322+S353</f>
        <v>0</v>
      </c>
      <c r="T321" s="4">
        <f t="shared" ref="T321:V321" si="616">T322+T353</f>
        <v>102410.8</v>
      </c>
      <c r="U321" s="135">
        <f t="shared" si="616"/>
        <v>-666.68100000000004</v>
      </c>
      <c r="V321" s="4">
        <f t="shared" si="616"/>
        <v>101744.11900000001</v>
      </c>
      <c r="W321" s="67"/>
    </row>
    <row r="322" spans="1:23" ht="15.75" outlineLevel="3" x14ac:dyDescent="0.2">
      <c r="A322" s="5" t="s">
        <v>35</v>
      </c>
      <c r="B322" s="5" t="s">
        <v>253</v>
      </c>
      <c r="C322" s="5" t="s">
        <v>172</v>
      </c>
      <c r="D322" s="5"/>
      <c r="E322" s="21" t="s">
        <v>604</v>
      </c>
      <c r="F322" s="4">
        <f>F323+F328+F333+F341+F346</f>
        <v>70202.5</v>
      </c>
      <c r="G322" s="4">
        <f t="shared" ref="G322:J322" si="617">G323+G328+G333+G341+G346</f>
        <v>0.8</v>
      </c>
      <c r="H322" s="4">
        <f t="shared" si="617"/>
        <v>70203.3</v>
      </c>
      <c r="I322" s="135">
        <f t="shared" si="617"/>
        <v>0</v>
      </c>
      <c r="J322" s="135">
        <f t="shared" si="617"/>
        <v>0</v>
      </c>
      <c r="K322" s="135">
        <f t="shared" ref="K322:L322" si="618">K323+K328+K333+K341+K346</f>
        <v>-0.51639000000000002</v>
      </c>
      <c r="L322" s="4">
        <f t="shared" si="618"/>
        <v>70202.783609999999</v>
      </c>
      <c r="M322" s="4">
        <f>M323+M328+M333+M341+M346</f>
        <v>68885.7</v>
      </c>
      <c r="N322" s="4">
        <f t="shared" ref="N322" si="619">N323+N328+N333+N341+N346</f>
        <v>0</v>
      </c>
      <c r="O322" s="4">
        <f t="shared" ref="O322:Q322" si="620">O323+O328+O333+O341+O346</f>
        <v>68885.7</v>
      </c>
      <c r="P322" s="135">
        <f t="shared" si="620"/>
        <v>0</v>
      </c>
      <c r="Q322" s="4">
        <f t="shared" si="620"/>
        <v>68885.7</v>
      </c>
      <c r="R322" s="4">
        <f>R323+R328+R333+R341+R346</f>
        <v>73010.8</v>
      </c>
      <c r="S322" s="4">
        <f t="shared" ref="S322" si="621">S323+S328+S333+S341+S346</f>
        <v>0</v>
      </c>
      <c r="T322" s="4">
        <f t="shared" ref="T322:V322" si="622">T323+T328+T333+T341+T346</f>
        <v>73010.8</v>
      </c>
      <c r="U322" s="135">
        <f t="shared" si="622"/>
        <v>-666.68100000000004</v>
      </c>
      <c r="V322" s="4">
        <f t="shared" si="622"/>
        <v>72344.119000000006</v>
      </c>
      <c r="W322" s="67"/>
    </row>
    <row r="323" spans="1:23" ht="31.5" outlineLevel="4" x14ac:dyDescent="0.2">
      <c r="A323" s="5" t="s">
        <v>35</v>
      </c>
      <c r="B323" s="5" t="s">
        <v>253</v>
      </c>
      <c r="C323" s="5" t="s">
        <v>173</v>
      </c>
      <c r="D323" s="5"/>
      <c r="E323" s="21" t="s">
        <v>174</v>
      </c>
      <c r="F323" s="4">
        <f>F324+F326</f>
        <v>13871.3</v>
      </c>
      <c r="G323" s="4">
        <f t="shared" ref="G323:J323" si="623">G324+G326</f>
        <v>0</v>
      </c>
      <c r="H323" s="4">
        <f t="shared" si="623"/>
        <v>13871.3</v>
      </c>
      <c r="I323" s="135">
        <f t="shared" si="623"/>
        <v>0</v>
      </c>
      <c r="J323" s="135">
        <f t="shared" si="623"/>
        <v>0</v>
      </c>
      <c r="K323" s="135">
        <f t="shared" ref="K323:L323" si="624">K324+K326</f>
        <v>0</v>
      </c>
      <c r="L323" s="4">
        <f t="shared" si="624"/>
        <v>13871.3</v>
      </c>
      <c r="M323" s="4">
        <f>M324+M326</f>
        <v>12300</v>
      </c>
      <c r="N323" s="4">
        <f t="shared" ref="N323" si="625">N324+N326</f>
        <v>0</v>
      </c>
      <c r="O323" s="4">
        <f t="shared" ref="O323:Q323" si="626">O324+O326</f>
        <v>12300</v>
      </c>
      <c r="P323" s="135">
        <f t="shared" si="626"/>
        <v>0</v>
      </c>
      <c r="Q323" s="4">
        <f t="shared" si="626"/>
        <v>12300</v>
      </c>
      <c r="R323" s="4">
        <f>R324+R326</f>
        <v>12300</v>
      </c>
      <c r="S323" s="4">
        <f t="shared" ref="S323" si="627">S324+S326</f>
        <v>0</v>
      </c>
      <c r="T323" s="4">
        <f t="shared" ref="T323:V323" si="628">T324+T326</f>
        <v>12300</v>
      </c>
      <c r="U323" s="135">
        <f t="shared" si="628"/>
        <v>-666.68100000000004</v>
      </c>
      <c r="V323" s="4">
        <f t="shared" si="628"/>
        <v>11633.319</v>
      </c>
      <c r="W323" s="67"/>
    </row>
    <row r="324" spans="1:23" ht="15.75" hidden="1" outlineLevel="5" x14ac:dyDescent="0.2">
      <c r="A324" s="5" t="s">
        <v>35</v>
      </c>
      <c r="B324" s="5" t="s">
        <v>253</v>
      </c>
      <c r="C324" s="5" t="s">
        <v>256</v>
      </c>
      <c r="D324" s="5"/>
      <c r="E324" s="21" t="s">
        <v>257</v>
      </c>
      <c r="F324" s="4">
        <f>F325</f>
        <v>8871.2999999999993</v>
      </c>
      <c r="G324" s="4">
        <f t="shared" ref="G324:L324" si="629">G325</f>
        <v>0</v>
      </c>
      <c r="H324" s="4">
        <f t="shared" si="629"/>
        <v>8871.2999999999993</v>
      </c>
      <c r="I324" s="135">
        <f t="shared" si="629"/>
        <v>0</v>
      </c>
      <c r="J324" s="135">
        <f t="shared" si="629"/>
        <v>0</v>
      </c>
      <c r="K324" s="135">
        <f t="shared" si="629"/>
        <v>0</v>
      </c>
      <c r="L324" s="4">
        <f t="shared" si="629"/>
        <v>8871.2999999999993</v>
      </c>
      <c r="M324" s="4">
        <f t="shared" ref="M324:R324" si="630">M325</f>
        <v>9000</v>
      </c>
      <c r="N324" s="4">
        <f t="shared" ref="N324" si="631">N325</f>
        <v>0</v>
      </c>
      <c r="O324" s="4">
        <f t="shared" ref="O324:Q324" si="632">O325</f>
        <v>9000</v>
      </c>
      <c r="P324" s="135">
        <f t="shared" si="632"/>
        <v>0</v>
      </c>
      <c r="Q324" s="4">
        <f t="shared" si="632"/>
        <v>9000</v>
      </c>
      <c r="R324" s="4">
        <f t="shared" si="630"/>
        <v>9000</v>
      </c>
      <c r="S324" s="4">
        <f t="shared" ref="S324" si="633">S325</f>
        <v>0</v>
      </c>
      <c r="T324" s="4">
        <f t="shared" ref="T324:V324" si="634">T325</f>
        <v>9000</v>
      </c>
      <c r="U324" s="135">
        <f t="shared" si="634"/>
        <v>0</v>
      </c>
      <c r="V324" s="4">
        <f t="shared" si="634"/>
        <v>9000</v>
      </c>
      <c r="W324" s="67"/>
    </row>
    <row r="325" spans="1:23" ht="31.5" hidden="1" outlineLevel="7" x14ac:dyDescent="0.2">
      <c r="A325" s="11" t="s">
        <v>35</v>
      </c>
      <c r="B325" s="11" t="s">
        <v>253</v>
      </c>
      <c r="C325" s="11" t="s">
        <v>256</v>
      </c>
      <c r="D325" s="11" t="s">
        <v>92</v>
      </c>
      <c r="E325" s="16" t="s">
        <v>93</v>
      </c>
      <c r="F325" s="8">
        <v>8871.2999999999993</v>
      </c>
      <c r="G325" s="8"/>
      <c r="H325" s="8">
        <f>SUM(F325:G325)</f>
        <v>8871.2999999999993</v>
      </c>
      <c r="I325" s="136"/>
      <c r="J325" s="136"/>
      <c r="K325" s="136"/>
      <c r="L325" s="8">
        <f>SUM(H325:K325)</f>
        <v>8871.2999999999993</v>
      </c>
      <c r="M325" s="8">
        <v>9000</v>
      </c>
      <c r="N325" s="8"/>
      <c r="O325" s="8">
        <f>SUM(M325:N325)</f>
        <v>9000</v>
      </c>
      <c r="P325" s="136"/>
      <c r="Q325" s="8">
        <f>SUM(O325:P325)</f>
        <v>9000</v>
      </c>
      <c r="R325" s="8">
        <v>9000</v>
      </c>
      <c r="S325" s="8"/>
      <c r="T325" s="8">
        <f>SUM(R325:S325)</f>
        <v>9000</v>
      </c>
      <c r="U325" s="136"/>
      <c r="V325" s="8">
        <f>SUM(T325:U325)</f>
        <v>9000</v>
      </c>
      <c r="W325" s="67"/>
    </row>
    <row r="326" spans="1:23" ht="31.5" outlineLevel="5" x14ac:dyDescent="0.2">
      <c r="A326" s="5" t="s">
        <v>35</v>
      </c>
      <c r="B326" s="5" t="s">
        <v>253</v>
      </c>
      <c r="C326" s="5" t="s">
        <v>258</v>
      </c>
      <c r="D326" s="5"/>
      <c r="E326" s="21" t="s">
        <v>259</v>
      </c>
      <c r="F326" s="4">
        <f>F327</f>
        <v>5000</v>
      </c>
      <c r="G326" s="4">
        <f t="shared" ref="G326:L326" si="635">G327</f>
        <v>0</v>
      </c>
      <c r="H326" s="4">
        <f t="shared" si="635"/>
        <v>5000</v>
      </c>
      <c r="I326" s="135">
        <f t="shared" si="635"/>
        <v>0</v>
      </c>
      <c r="J326" s="135">
        <f t="shared" si="635"/>
        <v>0</v>
      </c>
      <c r="K326" s="135">
        <f t="shared" si="635"/>
        <v>0</v>
      </c>
      <c r="L326" s="4">
        <f t="shared" si="635"/>
        <v>5000</v>
      </c>
      <c r="M326" s="4">
        <f t="shared" ref="M326:R326" si="636">M327</f>
        <v>3300</v>
      </c>
      <c r="N326" s="4">
        <f t="shared" ref="N326" si="637">N327</f>
        <v>0</v>
      </c>
      <c r="O326" s="4">
        <f t="shared" ref="O326:Q326" si="638">O327</f>
        <v>3300</v>
      </c>
      <c r="P326" s="135">
        <f t="shared" si="638"/>
        <v>0</v>
      </c>
      <c r="Q326" s="4">
        <f t="shared" si="638"/>
        <v>3300</v>
      </c>
      <c r="R326" s="4">
        <f t="shared" si="636"/>
        <v>3300</v>
      </c>
      <c r="S326" s="4">
        <f t="shared" ref="S326" si="639">S327</f>
        <v>0</v>
      </c>
      <c r="T326" s="4">
        <f t="shared" ref="T326:V326" si="640">T327</f>
        <v>3300</v>
      </c>
      <c r="U326" s="135">
        <f t="shared" si="640"/>
        <v>-666.68100000000004</v>
      </c>
      <c r="V326" s="4">
        <f t="shared" si="640"/>
        <v>2633.319</v>
      </c>
      <c r="W326" s="67"/>
    </row>
    <row r="327" spans="1:23" ht="31.5" outlineLevel="7" x14ac:dyDescent="0.2">
      <c r="A327" s="11" t="s">
        <v>35</v>
      </c>
      <c r="B327" s="11" t="s">
        <v>253</v>
      </c>
      <c r="C327" s="11" t="s">
        <v>258</v>
      </c>
      <c r="D327" s="11" t="s">
        <v>92</v>
      </c>
      <c r="E327" s="16" t="s">
        <v>93</v>
      </c>
      <c r="F327" s="8">
        <v>5000</v>
      </c>
      <c r="G327" s="8"/>
      <c r="H327" s="8">
        <f>SUM(F327:G327)</f>
        <v>5000</v>
      </c>
      <c r="I327" s="136"/>
      <c r="J327" s="136"/>
      <c r="K327" s="136"/>
      <c r="L327" s="8">
        <f>SUM(H327:K327)</f>
        <v>5000</v>
      </c>
      <c r="M327" s="8">
        <v>3300</v>
      </c>
      <c r="N327" s="8"/>
      <c r="O327" s="8">
        <f>SUM(M327:N327)</f>
        <v>3300</v>
      </c>
      <c r="P327" s="136"/>
      <c r="Q327" s="8">
        <f>SUM(O327:P327)</f>
        <v>3300</v>
      </c>
      <c r="R327" s="8">
        <v>3300</v>
      </c>
      <c r="S327" s="8"/>
      <c r="T327" s="8">
        <f>SUM(R327:S327)</f>
        <v>3300</v>
      </c>
      <c r="U327" s="136">
        <v>-666.68100000000004</v>
      </c>
      <c r="V327" s="8">
        <f>SUM(T327:U327)</f>
        <v>2633.319</v>
      </c>
      <c r="W327" s="67"/>
    </row>
    <row r="328" spans="1:23" ht="31.5" outlineLevel="4" x14ac:dyDescent="0.2">
      <c r="A328" s="5" t="s">
        <v>35</v>
      </c>
      <c r="B328" s="5" t="s">
        <v>253</v>
      </c>
      <c r="C328" s="5" t="s">
        <v>222</v>
      </c>
      <c r="D328" s="5"/>
      <c r="E328" s="21" t="s">
        <v>223</v>
      </c>
      <c r="F328" s="4">
        <f>F329+F331</f>
        <v>2295.8000000000002</v>
      </c>
      <c r="G328" s="4">
        <f t="shared" ref="G328:J328" si="641">G329+G331</f>
        <v>0</v>
      </c>
      <c r="H328" s="4">
        <f t="shared" si="641"/>
        <v>2295.8000000000002</v>
      </c>
      <c r="I328" s="135">
        <f t="shared" si="641"/>
        <v>0</v>
      </c>
      <c r="J328" s="135">
        <f t="shared" si="641"/>
        <v>0</v>
      </c>
      <c r="K328" s="135">
        <f t="shared" ref="K328:L328" si="642">K329+K331</f>
        <v>-0.51639000000000002</v>
      </c>
      <c r="L328" s="4">
        <f t="shared" si="642"/>
        <v>2295.2836100000004</v>
      </c>
      <c r="M328" s="4">
        <f t="shared" ref="M328:R328" si="643">M329+M331</f>
        <v>2283.3000000000002</v>
      </c>
      <c r="N328" s="4">
        <f t="shared" ref="N328" si="644">N329+N331</f>
        <v>0</v>
      </c>
      <c r="O328" s="4">
        <f t="shared" ref="O328:Q328" si="645">O329+O331</f>
        <v>2283.3000000000002</v>
      </c>
      <c r="P328" s="135">
        <f t="shared" si="645"/>
        <v>0</v>
      </c>
      <c r="Q328" s="4">
        <f t="shared" si="645"/>
        <v>2283.3000000000002</v>
      </c>
      <c r="R328" s="4">
        <f t="shared" si="643"/>
        <v>2283.3000000000002</v>
      </c>
      <c r="S328" s="4">
        <f t="shared" ref="S328" si="646">S329+S331</f>
        <v>0</v>
      </c>
      <c r="T328" s="4">
        <f t="shared" ref="T328:V328" si="647">T329+T331</f>
        <v>2283.3000000000002</v>
      </c>
      <c r="U328" s="135">
        <f t="shared" si="647"/>
        <v>0</v>
      </c>
      <c r="V328" s="4">
        <f t="shared" si="647"/>
        <v>2283.3000000000002</v>
      </c>
      <c r="W328" s="67"/>
    </row>
    <row r="329" spans="1:23" ht="15.75" hidden="1" customHeight="1" outlineLevel="5" x14ac:dyDescent="0.2">
      <c r="A329" s="5" t="s">
        <v>35</v>
      </c>
      <c r="B329" s="5" t="s">
        <v>253</v>
      </c>
      <c r="C329" s="5" t="s">
        <v>260</v>
      </c>
      <c r="D329" s="5"/>
      <c r="E329" s="21" t="s">
        <v>261</v>
      </c>
      <c r="F329" s="4">
        <f t="shared" ref="F329:V329" si="648">F330</f>
        <v>2183.3000000000002</v>
      </c>
      <c r="G329" s="4">
        <f t="shared" si="648"/>
        <v>0</v>
      </c>
      <c r="H329" s="4">
        <f t="shared" si="648"/>
        <v>2183.3000000000002</v>
      </c>
      <c r="I329" s="135">
        <f t="shared" si="648"/>
        <v>0</v>
      </c>
      <c r="J329" s="135">
        <f t="shared" si="648"/>
        <v>0</v>
      </c>
      <c r="K329" s="135">
        <f t="shared" si="648"/>
        <v>0</v>
      </c>
      <c r="L329" s="4">
        <f t="shared" si="648"/>
        <v>2183.3000000000002</v>
      </c>
      <c r="M329" s="4">
        <f t="shared" si="648"/>
        <v>2183.3000000000002</v>
      </c>
      <c r="N329" s="4">
        <f t="shared" si="648"/>
        <v>0</v>
      </c>
      <c r="O329" s="4">
        <f t="shared" si="648"/>
        <v>2183.3000000000002</v>
      </c>
      <c r="P329" s="135">
        <f t="shared" si="648"/>
        <v>0</v>
      </c>
      <c r="Q329" s="4">
        <f t="shared" si="648"/>
        <v>2183.3000000000002</v>
      </c>
      <c r="R329" s="4">
        <f t="shared" si="648"/>
        <v>2183.3000000000002</v>
      </c>
      <c r="S329" s="4">
        <f t="shared" si="648"/>
        <v>0</v>
      </c>
      <c r="T329" s="4">
        <f t="shared" si="648"/>
        <v>2183.3000000000002</v>
      </c>
      <c r="U329" s="135">
        <f t="shared" si="648"/>
        <v>0</v>
      </c>
      <c r="V329" s="4">
        <f t="shared" si="648"/>
        <v>2183.3000000000002</v>
      </c>
      <c r="W329" s="67"/>
    </row>
    <row r="330" spans="1:23" ht="31.5" hidden="1" customHeight="1" outlineLevel="7" x14ac:dyDescent="0.2">
      <c r="A330" s="11" t="s">
        <v>35</v>
      </c>
      <c r="B330" s="11" t="s">
        <v>253</v>
      </c>
      <c r="C330" s="11" t="s">
        <v>260</v>
      </c>
      <c r="D330" s="11" t="s">
        <v>92</v>
      </c>
      <c r="E330" s="16" t="s">
        <v>93</v>
      </c>
      <c r="F330" s="8">
        <v>2183.3000000000002</v>
      </c>
      <c r="G330" s="8"/>
      <c r="H330" s="8">
        <f>SUM(F330:G330)</f>
        <v>2183.3000000000002</v>
      </c>
      <c r="I330" s="136"/>
      <c r="J330" s="136"/>
      <c r="K330" s="136"/>
      <c r="L330" s="8">
        <f>SUM(H330:K330)</f>
        <v>2183.3000000000002</v>
      </c>
      <c r="M330" s="8">
        <v>2183.3000000000002</v>
      </c>
      <c r="N330" s="8"/>
      <c r="O330" s="8">
        <f>SUM(M330:N330)</f>
        <v>2183.3000000000002</v>
      </c>
      <c r="P330" s="136"/>
      <c r="Q330" s="8">
        <f>SUM(O330:P330)</f>
        <v>2183.3000000000002</v>
      </c>
      <c r="R330" s="8">
        <v>2183.3000000000002</v>
      </c>
      <c r="S330" s="8"/>
      <c r="T330" s="8">
        <f>SUM(R330:S330)</f>
        <v>2183.3000000000002</v>
      </c>
      <c r="U330" s="136"/>
      <c r="V330" s="8">
        <f>SUM(T330:U330)</f>
        <v>2183.3000000000002</v>
      </c>
      <c r="W330" s="67"/>
    </row>
    <row r="331" spans="1:23" ht="47.25" outlineLevel="5" x14ac:dyDescent="0.2">
      <c r="A331" s="5" t="s">
        <v>35</v>
      </c>
      <c r="B331" s="5" t="s">
        <v>253</v>
      </c>
      <c r="C331" s="5" t="s">
        <v>262</v>
      </c>
      <c r="D331" s="5"/>
      <c r="E331" s="21" t="s">
        <v>263</v>
      </c>
      <c r="F331" s="4">
        <f t="shared" ref="F331:V331" si="649">F332</f>
        <v>112.5</v>
      </c>
      <c r="G331" s="4">
        <f t="shared" si="649"/>
        <v>0</v>
      </c>
      <c r="H331" s="4">
        <f t="shared" si="649"/>
        <v>112.5</v>
      </c>
      <c r="I331" s="135">
        <f t="shared" si="649"/>
        <v>0</v>
      </c>
      <c r="J331" s="135">
        <f t="shared" si="649"/>
        <v>0</v>
      </c>
      <c r="K331" s="135">
        <f t="shared" si="649"/>
        <v>-0.51639000000000002</v>
      </c>
      <c r="L331" s="4">
        <f t="shared" si="649"/>
        <v>111.98361</v>
      </c>
      <c r="M331" s="4">
        <f t="shared" si="649"/>
        <v>100</v>
      </c>
      <c r="N331" s="4">
        <f t="shared" si="649"/>
        <v>0</v>
      </c>
      <c r="O331" s="4">
        <f t="shared" si="649"/>
        <v>100</v>
      </c>
      <c r="P331" s="135">
        <f t="shared" si="649"/>
        <v>0</v>
      </c>
      <c r="Q331" s="4">
        <f t="shared" si="649"/>
        <v>100</v>
      </c>
      <c r="R331" s="4">
        <f t="shared" si="649"/>
        <v>100</v>
      </c>
      <c r="S331" s="4">
        <f t="shared" si="649"/>
        <v>0</v>
      </c>
      <c r="T331" s="4">
        <f t="shared" si="649"/>
        <v>100</v>
      </c>
      <c r="U331" s="135">
        <f t="shared" si="649"/>
        <v>0</v>
      </c>
      <c r="V331" s="4">
        <f t="shared" si="649"/>
        <v>100</v>
      </c>
      <c r="W331" s="67"/>
    </row>
    <row r="332" spans="1:23" ht="31.5" outlineLevel="7" x14ac:dyDescent="0.2">
      <c r="A332" s="11" t="s">
        <v>35</v>
      </c>
      <c r="B332" s="11" t="s">
        <v>253</v>
      </c>
      <c r="C332" s="11" t="s">
        <v>262</v>
      </c>
      <c r="D332" s="11" t="s">
        <v>92</v>
      </c>
      <c r="E332" s="16" t="s">
        <v>93</v>
      </c>
      <c r="F332" s="8">
        <v>112.5</v>
      </c>
      <c r="G332" s="8"/>
      <c r="H332" s="8">
        <f>SUM(F332:G332)</f>
        <v>112.5</v>
      </c>
      <c r="I332" s="136"/>
      <c r="J332" s="136"/>
      <c r="K332" s="136">
        <v>-0.51639000000000002</v>
      </c>
      <c r="L332" s="8">
        <f>SUM(H332:K332)</f>
        <v>111.98361</v>
      </c>
      <c r="M332" s="8">
        <v>100</v>
      </c>
      <c r="N332" s="8"/>
      <c r="O332" s="8">
        <f>SUM(M332:N332)</f>
        <v>100</v>
      </c>
      <c r="P332" s="136"/>
      <c r="Q332" s="8">
        <f>SUM(O332:P332)</f>
        <v>100</v>
      </c>
      <c r="R332" s="8">
        <v>100</v>
      </c>
      <c r="S332" s="8"/>
      <c r="T332" s="8">
        <f>SUM(R332:S332)</f>
        <v>100</v>
      </c>
      <c r="U332" s="136"/>
      <c r="V332" s="8">
        <f>SUM(T332:U332)</f>
        <v>100</v>
      </c>
      <c r="W332" s="67"/>
    </row>
    <row r="333" spans="1:23" ht="63" hidden="1" outlineLevel="4" x14ac:dyDescent="0.2">
      <c r="A333" s="5" t="s">
        <v>35</v>
      </c>
      <c r="B333" s="5" t="s">
        <v>253</v>
      </c>
      <c r="C333" s="5" t="s">
        <v>264</v>
      </c>
      <c r="D333" s="5"/>
      <c r="E333" s="21" t="s">
        <v>265</v>
      </c>
      <c r="F333" s="4">
        <f>F339+F337+F334</f>
        <v>14605</v>
      </c>
      <c r="G333" s="4">
        <f t="shared" ref="G333:J333" si="650">G339+G337+G334</f>
        <v>0</v>
      </c>
      <c r="H333" s="4">
        <f t="shared" si="650"/>
        <v>14605</v>
      </c>
      <c r="I333" s="135">
        <f t="shared" si="650"/>
        <v>0</v>
      </c>
      <c r="J333" s="135">
        <f t="shared" si="650"/>
        <v>0</v>
      </c>
      <c r="K333" s="135">
        <f t="shared" ref="K333:L333" si="651">K339+K337+K334</f>
        <v>0</v>
      </c>
      <c r="L333" s="4">
        <f t="shared" si="651"/>
        <v>14605</v>
      </c>
      <c r="M333" s="4">
        <f>M339+M337+M334</f>
        <v>14995.7</v>
      </c>
      <c r="N333" s="4">
        <f t="shared" ref="N333" si="652">N339+N337+N334</f>
        <v>0</v>
      </c>
      <c r="O333" s="4">
        <f t="shared" ref="O333:Q333" si="653">O339+O337+O334</f>
        <v>14995.7</v>
      </c>
      <c r="P333" s="135">
        <f t="shared" si="653"/>
        <v>0</v>
      </c>
      <c r="Q333" s="4">
        <f t="shared" si="653"/>
        <v>14995.7</v>
      </c>
      <c r="R333" s="4">
        <f>R339+R337+R334</f>
        <v>14782.699999999999</v>
      </c>
      <c r="S333" s="4">
        <f t="shared" ref="S333" si="654">S339+S337+S334</f>
        <v>0</v>
      </c>
      <c r="T333" s="4">
        <f t="shared" ref="T333:V333" si="655">T339+T337+T334</f>
        <v>14782.699999999999</v>
      </c>
      <c r="U333" s="135">
        <f t="shared" si="655"/>
        <v>0</v>
      </c>
      <c r="V333" s="4">
        <f t="shared" si="655"/>
        <v>14782.699999999999</v>
      </c>
      <c r="W333" s="67"/>
    </row>
    <row r="334" spans="1:23" ht="47.25" hidden="1" outlineLevel="4" x14ac:dyDescent="0.2">
      <c r="A334" s="5" t="s">
        <v>35</v>
      </c>
      <c r="B334" s="5" t="s">
        <v>253</v>
      </c>
      <c r="C334" s="5" t="s">
        <v>602</v>
      </c>
      <c r="D334" s="5"/>
      <c r="E334" s="21" t="s">
        <v>601</v>
      </c>
      <c r="F334" s="4">
        <f>F335+F336</f>
        <v>1150</v>
      </c>
      <c r="G334" s="4">
        <f t="shared" ref="G334:J334" si="656">G335+G336</f>
        <v>0</v>
      </c>
      <c r="H334" s="4">
        <f t="shared" si="656"/>
        <v>1150</v>
      </c>
      <c r="I334" s="135">
        <f t="shared" si="656"/>
        <v>0</v>
      </c>
      <c r="J334" s="135">
        <f t="shared" si="656"/>
        <v>0</v>
      </c>
      <c r="K334" s="135">
        <f t="shared" ref="K334:L334" si="657">K335+K336</f>
        <v>0</v>
      </c>
      <c r="L334" s="4">
        <f t="shared" si="657"/>
        <v>1150</v>
      </c>
      <c r="M334" s="4">
        <f t="shared" ref="M334:R334" si="658">M335+M336</f>
        <v>0</v>
      </c>
      <c r="N334" s="4">
        <f t="shared" ref="N334" si="659">N335+N336</f>
        <v>0</v>
      </c>
      <c r="O334" s="4"/>
      <c r="P334" s="135">
        <f t="shared" ref="P334:Q334" si="660">P335+P336</f>
        <v>0</v>
      </c>
      <c r="Q334" s="4">
        <f t="shared" si="660"/>
        <v>0</v>
      </c>
      <c r="R334" s="4">
        <f t="shared" si="658"/>
        <v>0</v>
      </c>
      <c r="S334" s="4">
        <f t="shared" ref="S334" si="661">S335+S336</f>
        <v>0</v>
      </c>
      <c r="T334" s="4"/>
      <c r="U334" s="135">
        <f t="shared" ref="U334:V334" si="662">U335+U336</f>
        <v>0</v>
      </c>
      <c r="V334" s="4">
        <f t="shared" si="662"/>
        <v>0</v>
      </c>
      <c r="W334" s="67"/>
    </row>
    <row r="335" spans="1:23" ht="31.5" hidden="1" outlineLevel="4" x14ac:dyDescent="0.2">
      <c r="A335" s="11" t="s">
        <v>35</v>
      </c>
      <c r="B335" s="11" t="s">
        <v>253</v>
      </c>
      <c r="C335" s="11" t="s">
        <v>602</v>
      </c>
      <c r="D335" s="11" t="s">
        <v>11</v>
      </c>
      <c r="E335" s="16" t="s">
        <v>12</v>
      </c>
      <c r="F335" s="8">
        <v>900</v>
      </c>
      <c r="G335" s="8"/>
      <c r="H335" s="8">
        <f>SUM(F335:G335)</f>
        <v>900</v>
      </c>
      <c r="I335" s="136"/>
      <c r="J335" s="136"/>
      <c r="K335" s="136"/>
      <c r="L335" s="8">
        <f>SUM(H335:K335)</f>
        <v>900</v>
      </c>
      <c r="M335" s="8"/>
      <c r="N335" s="8"/>
      <c r="O335" s="8"/>
      <c r="P335" s="136"/>
      <c r="Q335" s="8">
        <f>SUM(O335:P335)</f>
        <v>0</v>
      </c>
      <c r="R335" s="8"/>
      <c r="S335" s="8"/>
      <c r="T335" s="8"/>
      <c r="U335" s="136"/>
      <c r="V335" s="8">
        <f>SUM(T335:U335)</f>
        <v>0</v>
      </c>
      <c r="W335" s="67"/>
    </row>
    <row r="336" spans="1:23" ht="31.5" hidden="1" outlineLevel="4" x14ac:dyDescent="0.2">
      <c r="A336" s="11" t="s">
        <v>35</v>
      </c>
      <c r="B336" s="11" t="s">
        <v>253</v>
      </c>
      <c r="C336" s="11" t="s">
        <v>602</v>
      </c>
      <c r="D336" s="11" t="s">
        <v>92</v>
      </c>
      <c r="E336" s="16" t="s">
        <v>93</v>
      </c>
      <c r="F336" s="8">
        <v>250</v>
      </c>
      <c r="G336" s="8"/>
      <c r="H336" s="8">
        <f>SUM(F336:G336)</f>
        <v>250</v>
      </c>
      <c r="I336" s="136"/>
      <c r="J336" s="136"/>
      <c r="K336" s="136"/>
      <c r="L336" s="8">
        <f>SUM(H336:K336)</f>
        <v>250</v>
      </c>
      <c r="M336" s="8"/>
      <c r="N336" s="8"/>
      <c r="O336" s="8"/>
      <c r="P336" s="136"/>
      <c r="Q336" s="8">
        <f>SUM(O336:P336)</f>
        <v>0</v>
      </c>
      <c r="R336" s="8"/>
      <c r="S336" s="8"/>
      <c r="T336" s="8"/>
      <c r="U336" s="136"/>
      <c r="V336" s="8">
        <f>SUM(T336:U336)</f>
        <v>0</v>
      </c>
      <c r="W336" s="67"/>
    </row>
    <row r="337" spans="1:23" s="93" customFormat="1" ht="63" hidden="1" outlineLevel="5" x14ac:dyDescent="0.2">
      <c r="A337" s="5" t="s">
        <v>35</v>
      </c>
      <c r="B337" s="5" t="s">
        <v>253</v>
      </c>
      <c r="C337" s="5" t="s">
        <v>266</v>
      </c>
      <c r="D337" s="5"/>
      <c r="E337" s="21" t="s">
        <v>549</v>
      </c>
      <c r="F337" s="4">
        <f>F338</f>
        <v>1345.5</v>
      </c>
      <c r="G337" s="4">
        <f t="shared" ref="G337:L337" si="663">G338</f>
        <v>0</v>
      </c>
      <c r="H337" s="4">
        <f t="shared" si="663"/>
        <v>1345.5</v>
      </c>
      <c r="I337" s="135">
        <f t="shared" si="663"/>
        <v>0</v>
      </c>
      <c r="J337" s="135">
        <f t="shared" si="663"/>
        <v>0</v>
      </c>
      <c r="K337" s="135">
        <f t="shared" si="663"/>
        <v>0</v>
      </c>
      <c r="L337" s="4">
        <f t="shared" si="663"/>
        <v>1345.5</v>
      </c>
      <c r="M337" s="4">
        <f t="shared" ref="M337:R337" si="664">M338</f>
        <v>1499.6</v>
      </c>
      <c r="N337" s="4">
        <f t="shared" ref="N337" si="665">N338</f>
        <v>0</v>
      </c>
      <c r="O337" s="4">
        <f t="shared" ref="O337:Q337" si="666">O338</f>
        <v>1499.6</v>
      </c>
      <c r="P337" s="135">
        <f t="shared" si="666"/>
        <v>0</v>
      </c>
      <c r="Q337" s="4">
        <f t="shared" si="666"/>
        <v>1499.6</v>
      </c>
      <c r="R337" s="4">
        <f t="shared" si="664"/>
        <v>1478.3</v>
      </c>
      <c r="S337" s="4">
        <f t="shared" ref="S337" si="667">S338</f>
        <v>0</v>
      </c>
      <c r="T337" s="4">
        <f t="shared" ref="T337:V337" si="668">T338</f>
        <v>1478.3</v>
      </c>
      <c r="U337" s="135">
        <f t="shared" si="668"/>
        <v>0</v>
      </c>
      <c r="V337" s="4">
        <f t="shared" si="668"/>
        <v>1478.3</v>
      </c>
      <c r="W337" s="67"/>
    </row>
    <row r="338" spans="1:23" s="93" customFormat="1" ht="31.5" hidden="1" outlineLevel="7" x14ac:dyDescent="0.2">
      <c r="A338" s="11" t="s">
        <v>35</v>
      </c>
      <c r="B338" s="11" t="s">
        <v>253</v>
      </c>
      <c r="C338" s="11" t="s">
        <v>266</v>
      </c>
      <c r="D338" s="11" t="s">
        <v>92</v>
      </c>
      <c r="E338" s="16" t="s">
        <v>93</v>
      </c>
      <c r="F338" s="8">
        <v>1345.5</v>
      </c>
      <c r="G338" s="8"/>
      <c r="H338" s="8">
        <f>SUM(F338:G338)</f>
        <v>1345.5</v>
      </c>
      <c r="I338" s="136"/>
      <c r="J338" s="136"/>
      <c r="K338" s="136"/>
      <c r="L338" s="8">
        <f>SUM(H338:K338)</f>
        <v>1345.5</v>
      </c>
      <c r="M338" s="8">
        <v>1499.6</v>
      </c>
      <c r="N338" s="8"/>
      <c r="O338" s="8">
        <f>SUM(M338:N338)</f>
        <v>1499.6</v>
      </c>
      <c r="P338" s="136"/>
      <c r="Q338" s="8">
        <f>SUM(O338:P338)</f>
        <v>1499.6</v>
      </c>
      <c r="R338" s="8">
        <v>1478.3</v>
      </c>
      <c r="S338" s="8"/>
      <c r="T338" s="8">
        <f>SUM(R338:S338)</f>
        <v>1478.3</v>
      </c>
      <c r="U338" s="136"/>
      <c r="V338" s="8">
        <f>SUM(T338:U338)</f>
        <v>1478.3</v>
      </c>
      <c r="W338" s="67"/>
    </row>
    <row r="339" spans="1:23" s="92" customFormat="1" ht="63" hidden="1" outlineLevel="5" x14ac:dyDescent="0.2">
      <c r="A339" s="5" t="s">
        <v>35</v>
      </c>
      <c r="B339" s="5" t="s">
        <v>253</v>
      </c>
      <c r="C339" s="5" t="s">
        <v>266</v>
      </c>
      <c r="D339" s="5"/>
      <c r="E339" s="21" t="s">
        <v>579</v>
      </c>
      <c r="F339" s="4">
        <f>F340</f>
        <v>12109.5</v>
      </c>
      <c r="G339" s="4">
        <f t="shared" ref="G339:L339" si="669">G340</f>
        <v>0</v>
      </c>
      <c r="H339" s="4">
        <f t="shared" si="669"/>
        <v>12109.5</v>
      </c>
      <c r="I339" s="135">
        <f t="shared" si="669"/>
        <v>0</v>
      </c>
      <c r="J339" s="135">
        <f t="shared" si="669"/>
        <v>0</v>
      </c>
      <c r="K339" s="135">
        <f t="shared" si="669"/>
        <v>0</v>
      </c>
      <c r="L339" s="4">
        <f t="shared" si="669"/>
        <v>12109.5</v>
      </c>
      <c r="M339" s="4">
        <f t="shared" ref="M339:R339" si="670">M340</f>
        <v>13496.1</v>
      </c>
      <c r="N339" s="4">
        <f t="shared" ref="N339" si="671">N340</f>
        <v>0</v>
      </c>
      <c r="O339" s="4">
        <f t="shared" ref="O339:Q339" si="672">O340</f>
        <v>13496.1</v>
      </c>
      <c r="P339" s="135">
        <f t="shared" si="672"/>
        <v>0</v>
      </c>
      <c r="Q339" s="4">
        <f t="shared" si="672"/>
        <v>13496.1</v>
      </c>
      <c r="R339" s="4">
        <f t="shared" si="670"/>
        <v>13304.4</v>
      </c>
      <c r="S339" s="4">
        <f t="shared" ref="S339" si="673">S340</f>
        <v>0</v>
      </c>
      <c r="T339" s="4">
        <f t="shared" ref="T339:V339" si="674">T340</f>
        <v>13304.4</v>
      </c>
      <c r="U339" s="135">
        <f t="shared" si="674"/>
        <v>0</v>
      </c>
      <c r="V339" s="4">
        <f t="shared" si="674"/>
        <v>13304.4</v>
      </c>
      <c r="W339" s="67"/>
    </row>
    <row r="340" spans="1:23" s="92" customFormat="1" ht="31.5" hidden="1" outlineLevel="7" x14ac:dyDescent="0.2">
      <c r="A340" s="11" t="s">
        <v>35</v>
      </c>
      <c r="B340" s="11" t="s">
        <v>253</v>
      </c>
      <c r="C340" s="11" t="s">
        <v>266</v>
      </c>
      <c r="D340" s="11" t="s">
        <v>92</v>
      </c>
      <c r="E340" s="16" t="s">
        <v>93</v>
      </c>
      <c r="F340" s="8">
        <v>12109.5</v>
      </c>
      <c r="G340" s="8"/>
      <c r="H340" s="8">
        <f>SUM(F340:G340)</f>
        <v>12109.5</v>
      </c>
      <c r="I340" s="136"/>
      <c r="J340" s="136"/>
      <c r="K340" s="136"/>
      <c r="L340" s="8">
        <f>SUM(H340:K340)</f>
        <v>12109.5</v>
      </c>
      <c r="M340" s="8">
        <v>13496.1</v>
      </c>
      <c r="N340" s="8"/>
      <c r="O340" s="8">
        <f>SUM(M340:N340)</f>
        <v>13496.1</v>
      </c>
      <c r="P340" s="136"/>
      <c r="Q340" s="8">
        <f>SUM(O340:P340)</f>
        <v>13496.1</v>
      </c>
      <c r="R340" s="8">
        <v>13304.4</v>
      </c>
      <c r="S340" s="8"/>
      <c r="T340" s="8">
        <f>SUM(R340:S340)</f>
        <v>13304.4</v>
      </c>
      <c r="U340" s="136"/>
      <c r="V340" s="8">
        <f>SUM(T340:U340)</f>
        <v>13304.4</v>
      </c>
      <c r="W340" s="67"/>
    </row>
    <row r="341" spans="1:23" ht="15.75" hidden="1" outlineLevel="4" x14ac:dyDescent="0.2">
      <c r="A341" s="5" t="s">
        <v>35</v>
      </c>
      <c r="B341" s="5" t="s">
        <v>253</v>
      </c>
      <c r="C341" s="5" t="s">
        <v>267</v>
      </c>
      <c r="D341" s="5"/>
      <c r="E341" s="21" t="s">
        <v>252</v>
      </c>
      <c r="F341" s="4">
        <f>F344+F342</f>
        <v>1095.4000000000001</v>
      </c>
      <c r="G341" s="4">
        <f t="shared" ref="G341:J341" si="675">G344+G342</f>
        <v>0.8</v>
      </c>
      <c r="H341" s="4">
        <f t="shared" si="675"/>
        <v>1096.1999999999998</v>
      </c>
      <c r="I341" s="135">
        <f t="shared" si="675"/>
        <v>0</v>
      </c>
      <c r="J341" s="135">
        <f t="shared" si="675"/>
        <v>0</v>
      </c>
      <c r="K341" s="135">
        <f t="shared" ref="K341:L341" si="676">K344+K342</f>
        <v>0</v>
      </c>
      <c r="L341" s="4">
        <f t="shared" si="676"/>
        <v>1096.1999999999998</v>
      </c>
      <c r="M341" s="4">
        <f t="shared" ref="M341:R341" si="677">M344+M342</f>
        <v>971.7</v>
      </c>
      <c r="N341" s="4">
        <f t="shared" ref="N341" si="678">N344+N342</f>
        <v>0</v>
      </c>
      <c r="O341" s="4">
        <f t="shared" ref="O341:Q341" si="679">O344+O342</f>
        <v>971.7</v>
      </c>
      <c r="P341" s="135">
        <f t="shared" si="679"/>
        <v>0</v>
      </c>
      <c r="Q341" s="4">
        <f t="shared" si="679"/>
        <v>971.7</v>
      </c>
      <c r="R341" s="4">
        <f t="shared" si="677"/>
        <v>1050.4000000000001</v>
      </c>
      <c r="S341" s="4">
        <f t="shared" ref="S341" si="680">S344+S342</f>
        <v>0</v>
      </c>
      <c r="T341" s="4">
        <f t="shared" ref="T341:V341" si="681">T344+T342</f>
        <v>1050.4000000000001</v>
      </c>
      <c r="U341" s="135">
        <f t="shared" si="681"/>
        <v>0</v>
      </c>
      <c r="V341" s="4">
        <f t="shared" si="681"/>
        <v>1050.4000000000001</v>
      </c>
      <c r="W341" s="67"/>
    </row>
    <row r="342" spans="1:23" s="93" customFormat="1" ht="47.25" hidden="1" outlineLevel="5" x14ac:dyDescent="0.2">
      <c r="A342" s="5" t="s">
        <v>35</v>
      </c>
      <c r="B342" s="5" t="s">
        <v>253</v>
      </c>
      <c r="C342" s="5" t="s">
        <v>268</v>
      </c>
      <c r="D342" s="5"/>
      <c r="E342" s="21" t="s">
        <v>607</v>
      </c>
      <c r="F342" s="4">
        <f t="shared" ref="F342:V344" si="682">F343</f>
        <v>349.9</v>
      </c>
      <c r="G342" s="4">
        <f t="shared" si="682"/>
        <v>0</v>
      </c>
      <c r="H342" s="4">
        <f t="shared" si="682"/>
        <v>349.9</v>
      </c>
      <c r="I342" s="135">
        <f t="shared" si="682"/>
        <v>0</v>
      </c>
      <c r="J342" s="135">
        <f t="shared" si="682"/>
        <v>0</v>
      </c>
      <c r="K342" s="135">
        <f t="shared" si="682"/>
        <v>0</v>
      </c>
      <c r="L342" s="4">
        <f t="shared" si="682"/>
        <v>349.9</v>
      </c>
      <c r="M342" s="4">
        <f t="shared" si="682"/>
        <v>291.5</v>
      </c>
      <c r="N342" s="4">
        <f t="shared" si="682"/>
        <v>0</v>
      </c>
      <c r="O342" s="4">
        <f t="shared" si="682"/>
        <v>291.5</v>
      </c>
      <c r="P342" s="135">
        <f t="shared" si="682"/>
        <v>0</v>
      </c>
      <c r="Q342" s="4">
        <f t="shared" si="682"/>
        <v>291.5</v>
      </c>
      <c r="R342" s="4">
        <f t="shared" si="682"/>
        <v>315.10000000000002</v>
      </c>
      <c r="S342" s="4">
        <f t="shared" si="682"/>
        <v>0</v>
      </c>
      <c r="T342" s="4">
        <f t="shared" si="682"/>
        <v>315.10000000000002</v>
      </c>
      <c r="U342" s="135">
        <f t="shared" si="682"/>
        <v>0</v>
      </c>
      <c r="V342" s="4">
        <f t="shared" si="682"/>
        <v>315.10000000000002</v>
      </c>
      <c r="W342" s="67"/>
    </row>
    <row r="343" spans="1:23" s="93" customFormat="1" ht="31.5" hidden="1" outlineLevel="7" x14ac:dyDescent="0.2">
      <c r="A343" s="11" t="s">
        <v>35</v>
      </c>
      <c r="B343" s="11" t="s">
        <v>253</v>
      </c>
      <c r="C343" s="11" t="s">
        <v>268</v>
      </c>
      <c r="D343" s="11" t="s">
        <v>92</v>
      </c>
      <c r="E343" s="16" t="s">
        <v>93</v>
      </c>
      <c r="F343" s="8">
        <v>349.9</v>
      </c>
      <c r="G343" s="8"/>
      <c r="H343" s="8">
        <f>SUM(F343:G343)</f>
        <v>349.9</v>
      </c>
      <c r="I343" s="136"/>
      <c r="J343" s="136"/>
      <c r="K343" s="136"/>
      <c r="L343" s="8">
        <f>SUM(H343:K343)</f>
        <v>349.9</v>
      </c>
      <c r="M343" s="8">
        <v>291.5</v>
      </c>
      <c r="N343" s="8"/>
      <c r="O343" s="8">
        <f>SUM(M343:N343)</f>
        <v>291.5</v>
      </c>
      <c r="P343" s="136"/>
      <c r="Q343" s="8">
        <f>SUM(O343:P343)</f>
        <v>291.5</v>
      </c>
      <c r="R343" s="8">
        <v>315.10000000000002</v>
      </c>
      <c r="S343" s="8"/>
      <c r="T343" s="8">
        <f>SUM(R343:S343)</f>
        <v>315.10000000000002</v>
      </c>
      <c r="U343" s="136"/>
      <c r="V343" s="8">
        <f>SUM(T343:U343)</f>
        <v>315.10000000000002</v>
      </c>
      <c r="W343" s="67"/>
    </row>
    <row r="344" spans="1:23" s="92" customFormat="1" ht="47.25" hidden="1" outlineLevel="5" x14ac:dyDescent="0.2">
      <c r="A344" s="5" t="s">
        <v>35</v>
      </c>
      <c r="B344" s="5" t="s">
        <v>253</v>
      </c>
      <c r="C344" s="5" t="s">
        <v>268</v>
      </c>
      <c r="D344" s="5"/>
      <c r="E344" s="21" t="s">
        <v>587</v>
      </c>
      <c r="F344" s="4">
        <f t="shared" si="682"/>
        <v>745.5</v>
      </c>
      <c r="G344" s="4">
        <f t="shared" si="682"/>
        <v>0.8</v>
      </c>
      <c r="H344" s="4">
        <f t="shared" si="682"/>
        <v>746.3</v>
      </c>
      <c r="I344" s="135">
        <f t="shared" si="682"/>
        <v>0</v>
      </c>
      <c r="J344" s="135">
        <f t="shared" si="682"/>
        <v>0</v>
      </c>
      <c r="K344" s="135">
        <f t="shared" si="682"/>
        <v>0</v>
      </c>
      <c r="L344" s="4">
        <f t="shared" si="682"/>
        <v>746.3</v>
      </c>
      <c r="M344" s="4">
        <f t="shared" si="682"/>
        <v>680.2</v>
      </c>
      <c r="N344" s="4">
        <f t="shared" si="682"/>
        <v>0</v>
      </c>
      <c r="O344" s="4">
        <f t="shared" si="682"/>
        <v>680.2</v>
      </c>
      <c r="P344" s="135">
        <f t="shared" si="682"/>
        <v>0</v>
      </c>
      <c r="Q344" s="4">
        <f t="shared" si="682"/>
        <v>680.2</v>
      </c>
      <c r="R344" s="4">
        <f t="shared" si="682"/>
        <v>735.3</v>
      </c>
      <c r="S344" s="4">
        <f t="shared" si="682"/>
        <v>0</v>
      </c>
      <c r="T344" s="4">
        <f t="shared" si="682"/>
        <v>735.3</v>
      </c>
      <c r="U344" s="135">
        <f t="shared" si="682"/>
        <v>0</v>
      </c>
      <c r="V344" s="4">
        <f t="shared" si="682"/>
        <v>735.3</v>
      </c>
      <c r="W344" s="67"/>
    </row>
    <row r="345" spans="1:23" s="92" customFormat="1" ht="31.5" hidden="1" outlineLevel="7" x14ac:dyDescent="0.2">
      <c r="A345" s="11" t="s">
        <v>35</v>
      </c>
      <c r="B345" s="11" t="s">
        <v>253</v>
      </c>
      <c r="C345" s="11" t="s">
        <v>268</v>
      </c>
      <c r="D345" s="11" t="s">
        <v>92</v>
      </c>
      <c r="E345" s="16" t="s">
        <v>93</v>
      </c>
      <c r="F345" s="8">
        <v>745.5</v>
      </c>
      <c r="G345" s="8">
        <v>0.8</v>
      </c>
      <c r="H345" s="8">
        <f>SUM(F345:G345)</f>
        <v>746.3</v>
      </c>
      <c r="I345" s="136"/>
      <c r="J345" s="136"/>
      <c r="K345" s="136"/>
      <c r="L345" s="8">
        <f>SUM(H345:K345)</f>
        <v>746.3</v>
      </c>
      <c r="M345" s="8">
        <v>680.2</v>
      </c>
      <c r="N345" s="8"/>
      <c r="O345" s="8">
        <f>SUM(M345:N345)</f>
        <v>680.2</v>
      </c>
      <c r="P345" s="136"/>
      <c r="Q345" s="8">
        <f>SUM(O345:P345)</f>
        <v>680.2</v>
      </c>
      <c r="R345" s="8">
        <v>735.3</v>
      </c>
      <c r="S345" s="8"/>
      <c r="T345" s="8">
        <f>SUM(R345:S345)</f>
        <v>735.3</v>
      </c>
      <c r="U345" s="136"/>
      <c r="V345" s="8">
        <f>SUM(T345:U345)</f>
        <v>735.3</v>
      </c>
      <c r="W345" s="67"/>
    </row>
    <row r="346" spans="1:23" ht="31.5" hidden="1" outlineLevel="4" x14ac:dyDescent="0.2">
      <c r="A346" s="5" t="s">
        <v>35</v>
      </c>
      <c r="B346" s="5" t="s">
        <v>253</v>
      </c>
      <c r="C346" s="5" t="s">
        <v>269</v>
      </c>
      <c r="D346" s="5"/>
      <c r="E346" s="99" t="s">
        <v>652</v>
      </c>
      <c r="F346" s="4">
        <f>F347+F349+F351</f>
        <v>38335</v>
      </c>
      <c r="G346" s="4">
        <f t="shared" ref="G346:J346" si="683">G347+G349+G351</f>
        <v>0</v>
      </c>
      <c r="H346" s="4">
        <f t="shared" si="683"/>
        <v>38335</v>
      </c>
      <c r="I346" s="135">
        <f t="shared" si="683"/>
        <v>0</v>
      </c>
      <c r="J346" s="135">
        <f t="shared" si="683"/>
        <v>0</v>
      </c>
      <c r="K346" s="135">
        <f t="shared" ref="K346:L346" si="684">K347+K349+K351</f>
        <v>0</v>
      </c>
      <c r="L346" s="4">
        <f t="shared" si="684"/>
        <v>38335</v>
      </c>
      <c r="M346" s="4">
        <f t="shared" ref="M346:R346" si="685">M347+M349+M351</f>
        <v>38335</v>
      </c>
      <c r="N346" s="4">
        <f t="shared" ref="N346" si="686">N347+N349+N351</f>
        <v>0</v>
      </c>
      <c r="O346" s="4">
        <f t="shared" ref="O346:Q346" si="687">O347+O349+O351</f>
        <v>38335</v>
      </c>
      <c r="P346" s="135">
        <f t="shared" si="687"/>
        <v>0</v>
      </c>
      <c r="Q346" s="4">
        <f t="shared" si="687"/>
        <v>38335</v>
      </c>
      <c r="R346" s="4">
        <f t="shared" si="685"/>
        <v>42594.400000000001</v>
      </c>
      <c r="S346" s="4">
        <f t="shared" ref="S346" si="688">S347+S349+S351</f>
        <v>0</v>
      </c>
      <c r="T346" s="4">
        <f t="shared" ref="T346:V346" si="689">T347+T349+T351</f>
        <v>42594.400000000001</v>
      </c>
      <c r="U346" s="135">
        <f t="shared" si="689"/>
        <v>0</v>
      </c>
      <c r="V346" s="4">
        <f t="shared" si="689"/>
        <v>42594.400000000001</v>
      </c>
      <c r="W346" s="67"/>
    </row>
    <row r="347" spans="1:23" ht="47.25" hidden="1" outlineLevel="5" x14ac:dyDescent="0.2">
      <c r="A347" s="5" t="s">
        <v>35</v>
      </c>
      <c r="B347" s="5" t="s">
        <v>253</v>
      </c>
      <c r="C347" s="5" t="s">
        <v>270</v>
      </c>
      <c r="D347" s="5"/>
      <c r="E347" s="21" t="s">
        <v>608</v>
      </c>
      <c r="F347" s="4">
        <f>F348</f>
        <v>3833.5</v>
      </c>
      <c r="G347" s="4">
        <f t="shared" ref="G347:L347" si="690">G348</f>
        <v>0</v>
      </c>
      <c r="H347" s="4">
        <f t="shared" si="690"/>
        <v>3833.5</v>
      </c>
      <c r="I347" s="135">
        <f t="shared" si="690"/>
        <v>0</v>
      </c>
      <c r="J347" s="135">
        <f t="shared" si="690"/>
        <v>0</v>
      </c>
      <c r="K347" s="135">
        <f t="shared" si="690"/>
        <v>0</v>
      </c>
      <c r="L347" s="4">
        <f t="shared" si="690"/>
        <v>3833.5</v>
      </c>
      <c r="M347" s="4">
        <f t="shared" ref="M347:R347" si="691">M348</f>
        <v>3833.5</v>
      </c>
      <c r="N347" s="4">
        <f t="shared" ref="N347" si="692">N348</f>
        <v>0</v>
      </c>
      <c r="O347" s="4">
        <f t="shared" ref="O347:Q347" si="693">O348</f>
        <v>3833.5</v>
      </c>
      <c r="P347" s="135">
        <f t="shared" si="693"/>
        <v>0</v>
      </c>
      <c r="Q347" s="4">
        <f t="shared" si="693"/>
        <v>3833.5</v>
      </c>
      <c r="R347" s="4">
        <f t="shared" si="691"/>
        <v>4259.3999999999996</v>
      </c>
      <c r="S347" s="4">
        <f t="shared" ref="S347" si="694">S348</f>
        <v>0</v>
      </c>
      <c r="T347" s="4">
        <f t="shared" ref="T347:V347" si="695">T348</f>
        <v>4259.3999999999996</v>
      </c>
      <c r="U347" s="135">
        <f t="shared" si="695"/>
        <v>0</v>
      </c>
      <c r="V347" s="4">
        <f t="shared" si="695"/>
        <v>4259.3999999999996</v>
      </c>
      <c r="W347" s="67"/>
    </row>
    <row r="348" spans="1:23" ht="31.5" hidden="1" outlineLevel="7" x14ac:dyDescent="0.2">
      <c r="A348" s="11" t="s">
        <v>35</v>
      </c>
      <c r="B348" s="11" t="s">
        <v>253</v>
      </c>
      <c r="C348" s="11" t="s">
        <v>270</v>
      </c>
      <c r="D348" s="11" t="s">
        <v>92</v>
      </c>
      <c r="E348" s="16" t="s">
        <v>93</v>
      </c>
      <c r="F348" s="8">
        <v>3833.5</v>
      </c>
      <c r="G348" s="8"/>
      <c r="H348" s="8">
        <f>SUM(F348:G348)</f>
        <v>3833.5</v>
      </c>
      <c r="I348" s="136"/>
      <c r="J348" s="136"/>
      <c r="K348" s="136"/>
      <c r="L348" s="8">
        <f>SUM(H348:K348)</f>
        <v>3833.5</v>
      </c>
      <c r="M348" s="8">
        <v>3833.5</v>
      </c>
      <c r="N348" s="8"/>
      <c r="O348" s="8">
        <f>SUM(M348:N348)</f>
        <v>3833.5</v>
      </c>
      <c r="P348" s="136"/>
      <c r="Q348" s="8">
        <f>SUM(O348:P348)</f>
        <v>3833.5</v>
      </c>
      <c r="R348" s="8">
        <v>4259.3999999999996</v>
      </c>
      <c r="S348" s="8"/>
      <c r="T348" s="8">
        <f>SUM(R348:S348)</f>
        <v>4259.3999999999996</v>
      </c>
      <c r="U348" s="136"/>
      <c r="V348" s="8">
        <f>SUM(T348:U348)</f>
        <v>4259.3999999999996</v>
      </c>
      <c r="W348" s="67"/>
    </row>
    <row r="349" spans="1:23" s="92" customFormat="1" ht="47.25" hidden="1" outlineLevel="5" x14ac:dyDescent="0.2">
      <c r="A349" s="5" t="s">
        <v>35</v>
      </c>
      <c r="B349" s="5" t="s">
        <v>253</v>
      </c>
      <c r="C349" s="5" t="s">
        <v>270</v>
      </c>
      <c r="D349" s="5"/>
      <c r="E349" s="21" t="s">
        <v>655</v>
      </c>
      <c r="F349" s="4">
        <f>F350</f>
        <v>32776.400000000001</v>
      </c>
      <c r="G349" s="4">
        <f t="shared" ref="G349:L349" si="696">G350</f>
        <v>0</v>
      </c>
      <c r="H349" s="4">
        <f t="shared" si="696"/>
        <v>32776.400000000001</v>
      </c>
      <c r="I349" s="135">
        <f t="shared" si="696"/>
        <v>0</v>
      </c>
      <c r="J349" s="135">
        <f t="shared" si="696"/>
        <v>0</v>
      </c>
      <c r="K349" s="135">
        <f t="shared" si="696"/>
        <v>0</v>
      </c>
      <c r="L349" s="4">
        <f t="shared" si="696"/>
        <v>32776.400000000001</v>
      </c>
      <c r="M349" s="4">
        <f t="shared" ref="M349:R351" si="697">M350</f>
        <v>32776.400000000001</v>
      </c>
      <c r="N349" s="4">
        <f t="shared" ref="N349" si="698">N350</f>
        <v>0</v>
      </c>
      <c r="O349" s="4">
        <f t="shared" ref="O349:Q349" si="699">O350</f>
        <v>32776.400000000001</v>
      </c>
      <c r="P349" s="135">
        <f t="shared" si="699"/>
        <v>0</v>
      </c>
      <c r="Q349" s="4">
        <f t="shared" si="699"/>
        <v>32776.400000000001</v>
      </c>
      <c r="R349" s="4">
        <f t="shared" si="697"/>
        <v>36418.300000000003</v>
      </c>
      <c r="S349" s="4">
        <f t="shared" ref="S349" si="700">S350</f>
        <v>0</v>
      </c>
      <c r="T349" s="4">
        <f t="shared" ref="T349:V349" si="701">T350</f>
        <v>36418.300000000003</v>
      </c>
      <c r="U349" s="135">
        <f t="shared" si="701"/>
        <v>0</v>
      </c>
      <c r="V349" s="4">
        <f t="shared" si="701"/>
        <v>36418.300000000003</v>
      </c>
      <c r="W349" s="67"/>
    </row>
    <row r="350" spans="1:23" s="92" customFormat="1" ht="31.5" hidden="1" outlineLevel="7" x14ac:dyDescent="0.2">
      <c r="A350" s="11" t="s">
        <v>35</v>
      </c>
      <c r="B350" s="11" t="s">
        <v>253</v>
      </c>
      <c r="C350" s="11" t="s">
        <v>270</v>
      </c>
      <c r="D350" s="11" t="s">
        <v>92</v>
      </c>
      <c r="E350" s="16" t="s">
        <v>93</v>
      </c>
      <c r="F350" s="8">
        <v>32776.400000000001</v>
      </c>
      <c r="G350" s="8"/>
      <c r="H350" s="8">
        <f>SUM(F350:G350)</f>
        <v>32776.400000000001</v>
      </c>
      <c r="I350" s="136"/>
      <c r="J350" s="136"/>
      <c r="K350" s="136"/>
      <c r="L350" s="8">
        <f>SUM(H350:K350)</f>
        <v>32776.400000000001</v>
      </c>
      <c r="M350" s="8">
        <v>32776.400000000001</v>
      </c>
      <c r="N350" s="8"/>
      <c r="O350" s="8">
        <f>SUM(M350:N350)</f>
        <v>32776.400000000001</v>
      </c>
      <c r="P350" s="136"/>
      <c r="Q350" s="8">
        <f>SUM(O350:P350)</f>
        <v>32776.400000000001</v>
      </c>
      <c r="R350" s="8">
        <v>36418.300000000003</v>
      </c>
      <c r="S350" s="8"/>
      <c r="T350" s="8">
        <f>SUM(R350:S350)</f>
        <v>36418.300000000003</v>
      </c>
      <c r="U350" s="136"/>
      <c r="V350" s="8">
        <f>SUM(T350:U350)</f>
        <v>36418.300000000003</v>
      </c>
      <c r="W350" s="67"/>
    </row>
    <row r="351" spans="1:23" s="92" customFormat="1" ht="47.25" hidden="1" outlineLevel="5" x14ac:dyDescent="0.2">
      <c r="A351" s="5" t="s">
        <v>35</v>
      </c>
      <c r="B351" s="5" t="s">
        <v>253</v>
      </c>
      <c r="C351" s="5" t="s">
        <v>270</v>
      </c>
      <c r="D351" s="5"/>
      <c r="E351" s="21" t="s">
        <v>582</v>
      </c>
      <c r="F351" s="4">
        <f>F352</f>
        <v>1725.1</v>
      </c>
      <c r="G351" s="4">
        <f t="shared" ref="G351:L351" si="702">G352</f>
        <v>0</v>
      </c>
      <c r="H351" s="4">
        <f t="shared" si="702"/>
        <v>1725.1</v>
      </c>
      <c r="I351" s="135">
        <f t="shared" si="702"/>
        <v>0</v>
      </c>
      <c r="J351" s="135">
        <f t="shared" si="702"/>
        <v>0</v>
      </c>
      <c r="K351" s="135">
        <f t="shared" si="702"/>
        <v>0</v>
      </c>
      <c r="L351" s="4">
        <f t="shared" si="702"/>
        <v>1725.1</v>
      </c>
      <c r="M351" s="4">
        <f t="shared" si="697"/>
        <v>1725.1</v>
      </c>
      <c r="N351" s="4">
        <f t="shared" ref="N351" si="703">N352</f>
        <v>0</v>
      </c>
      <c r="O351" s="4">
        <f t="shared" ref="O351:Q351" si="704">O352</f>
        <v>1725.1</v>
      </c>
      <c r="P351" s="135">
        <f t="shared" si="704"/>
        <v>0</v>
      </c>
      <c r="Q351" s="4">
        <f t="shared" si="704"/>
        <v>1725.1</v>
      </c>
      <c r="R351" s="4">
        <f t="shared" si="697"/>
        <v>1916.7</v>
      </c>
      <c r="S351" s="4">
        <f t="shared" ref="S351" si="705">S352</f>
        <v>0</v>
      </c>
      <c r="T351" s="4">
        <f t="shared" ref="T351:V351" si="706">T352</f>
        <v>1916.7</v>
      </c>
      <c r="U351" s="135">
        <f t="shared" si="706"/>
        <v>0</v>
      </c>
      <c r="V351" s="4">
        <f t="shared" si="706"/>
        <v>1916.7</v>
      </c>
      <c r="W351" s="67"/>
    </row>
    <row r="352" spans="1:23" s="92" customFormat="1" ht="31.5" hidden="1" outlineLevel="7" x14ac:dyDescent="0.2">
      <c r="A352" s="11" t="s">
        <v>35</v>
      </c>
      <c r="B352" s="11" t="s">
        <v>253</v>
      </c>
      <c r="C352" s="11" t="s">
        <v>270</v>
      </c>
      <c r="D352" s="11" t="s">
        <v>92</v>
      </c>
      <c r="E352" s="16" t="s">
        <v>93</v>
      </c>
      <c r="F352" s="8">
        <v>1725.1</v>
      </c>
      <c r="G352" s="8"/>
      <c r="H352" s="8">
        <f>SUM(F352:G352)</f>
        <v>1725.1</v>
      </c>
      <c r="I352" s="136"/>
      <c r="J352" s="136"/>
      <c r="K352" s="136"/>
      <c r="L352" s="8">
        <f>SUM(H352:K352)</f>
        <v>1725.1</v>
      </c>
      <c r="M352" s="8">
        <v>1725.1</v>
      </c>
      <c r="N352" s="8"/>
      <c r="O352" s="8">
        <f>SUM(M352:N352)</f>
        <v>1725.1</v>
      </c>
      <c r="P352" s="136"/>
      <c r="Q352" s="8">
        <f>SUM(O352:P352)</f>
        <v>1725.1</v>
      </c>
      <c r="R352" s="8">
        <v>1916.7</v>
      </c>
      <c r="S352" s="8"/>
      <c r="T352" s="8">
        <f>SUM(R352:S352)</f>
        <v>1916.7</v>
      </c>
      <c r="U352" s="136"/>
      <c r="V352" s="8">
        <f>SUM(T352:U352)</f>
        <v>1916.7</v>
      </c>
      <c r="W352" s="67"/>
    </row>
    <row r="353" spans="1:23" ht="31.5" outlineLevel="3" x14ac:dyDescent="0.2">
      <c r="A353" s="5" t="s">
        <v>35</v>
      </c>
      <c r="B353" s="5" t="s">
        <v>253</v>
      </c>
      <c r="C353" s="5" t="s">
        <v>195</v>
      </c>
      <c r="D353" s="5"/>
      <c r="E353" s="21" t="s">
        <v>196</v>
      </c>
      <c r="F353" s="4">
        <f t="shared" ref="F353:V355" si="707">F354</f>
        <v>32590.7</v>
      </c>
      <c r="G353" s="4">
        <f t="shared" si="707"/>
        <v>0</v>
      </c>
      <c r="H353" s="4">
        <f t="shared" si="707"/>
        <v>32590.7</v>
      </c>
      <c r="I353" s="135">
        <f t="shared" si="707"/>
        <v>0</v>
      </c>
      <c r="J353" s="135">
        <f t="shared" si="707"/>
        <v>0</v>
      </c>
      <c r="K353" s="135">
        <f t="shared" si="707"/>
        <v>-7000</v>
      </c>
      <c r="L353" s="4">
        <f t="shared" si="707"/>
        <v>25590.7</v>
      </c>
      <c r="M353" s="4">
        <f t="shared" si="707"/>
        <v>31000</v>
      </c>
      <c r="N353" s="4">
        <f t="shared" si="707"/>
        <v>0</v>
      </c>
      <c r="O353" s="4">
        <f t="shared" si="707"/>
        <v>31000</v>
      </c>
      <c r="P353" s="135">
        <f t="shared" si="707"/>
        <v>0</v>
      </c>
      <c r="Q353" s="4">
        <f t="shared" si="707"/>
        <v>31000</v>
      </c>
      <c r="R353" s="4">
        <f t="shared" si="707"/>
        <v>29400</v>
      </c>
      <c r="S353" s="4">
        <f t="shared" si="707"/>
        <v>0</v>
      </c>
      <c r="T353" s="4">
        <f t="shared" si="707"/>
        <v>29400</v>
      </c>
      <c r="U353" s="135">
        <f t="shared" si="707"/>
        <v>0</v>
      </c>
      <c r="V353" s="4">
        <f t="shared" si="707"/>
        <v>29400</v>
      </c>
      <c r="W353" s="67"/>
    </row>
    <row r="354" spans="1:23" ht="31.5" outlineLevel="4" x14ac:dyDescent="0.2">
      <c r="A354" s="5" t="s">
        <v>35</v>
      </c>
      <c r="B354" s="5" t="s">
        <v>253</v>
      </c>
      <c r="C354" s="5" t="s">
        <v>197</v>
      </c>
      <c r="D354" s="5"/>
      <c r="E354" s="21" t="s">
        <v>198</v>
      </c>
      <c r="F354" s="4">
        <f>F355</f>
        <v>32590.7</v>
      </c>
      <c r="G354" s="4">
        <f t="shared" si="707"/>
        <v>0</v>
      </c>
      <c r="H354" s="4">
        <f t="shared" si="707"/>
        <v>32590.7</v>
      </c>
      <c r="I354" s="135">
        <f t="shared" si="707"/>
        <v>0</v>
      </c>
      <c r="J354" s="135">
        <f t="shared" si="707"/>
        <v>0</v>
      </c>
      <c r="K354" s="135">
        <f t="shared" si="707"/>
        <v>-7000</v>
      </c>
      <c r="L354" s="4">
        <f t="shared" si="707"/>
        <v>25590.7</v>
      </c>
      <c r="M354" s="4">
        <f t="shared" si="707"/>
        <v>31000</v>
      </c>
      <c r="N354" s="4">
        <f t="shared" si="707"/>
        <v>0</v>
      </c>
      <c r="O354" s="4">
        <f t="shared" si="707"/>
        <v>31000</v>
      </c>
      <c r="P354" s="135">
        <f t="shared" si="707"/>
        <v>0</v>
      </c>
      <c r="Q354" s="4">
        <f t="shared" si="707"/>
        <v>31000</v>
      </c>
      <c r="R354" s="4">
        <f t="shared" si="707"/>
        <v>29400</v>
      </c>
      <c r="S354" s="4">
        <f t="shared" si="707"/>
        <v>0</v>
      </c>
      <c r="T354" s="4">
        <f t="shared" si="707"/>
        <v>29400</v>
      </c>
      <c r="U354" s="135">
        <f t="shared" si="707"/>
        <v>0</v>
      </c>
      <c r="V354" s="4">
        <f t="shared" si="707"/>
        <v>29400</v>
      </c>
      <c r="W354" s="67"/>
    </row>
    <row r="355" spans="1:23" ht="15.75" outlineLevel="5" x14ac:dyDescent="0.2">
      <c r="A355" s="5" t="s">
        <v>35</v>
      </c>
      <c r="B355" s="5" t="s">
        <v>253</v>
      </c>
      <c r="C355" s="5" t="s">
        <v>271</v>
      </c>
      <c r="D355" s="5"/>
      <c r="E355" s="21" t="s">
        <v>272</v>
      </c>
      <c r="F355" s="4">
        <f t="shared" si="707"/>
        <v>32590.7</v>
      </c>
      <c r="G355" s="4">
        <f t="shared" si="707"/>
        <v>0</v>
      </c>
      <c r="H355" s="4">
        <f t="shared" si="707"/>
        <v>32590.7</v>
      </c>
      <c r="I355" s="135">
        <f t="shared" si="707"/>
        <v>0</v>
      </c>
      <c r="J355" s="135">
        <f t="shared" si="707"/>
        <v>0</v>
      </c>
      <c r="K355" s="135">
        <f t="shared" si="707"/>
        <v>-7000</v>
      </c>
      <c r="L355" s="4">
        <f t="shared" si="707"/>
        <v>25590.7</v>
      </c>
      <c r="M355" s="4">
        <f t="shared" si="707"/>
        <v>31000</v>
      </c>
      <c r="N355" s="4">
        <f t="shared" si="707"/>
        <v>0</v>
      </c>
      <c r="O355" s="4">
        <f t="shared" si="707"/>
        <v>31000</v>
      </c>
      <c r="P355" s="135">
        <f t="shared" si="707"/>
        <v>0</v>
      </c>
      <c r="Q355" s="4">
        <f t="shared" si="707"/>
        <v>31000</v>
      </c>
      <c r="R355" s="4">
        <f t="shared" si="707"/>
        <v>29400</v>
      </c>
      <c r="S355" s="4">
        <f t="shared" si="707"/>
        <v>0</v>
      </c>
      <c r="T355" s="4">
        <f t="shared" si="707"/>
        <v>29400</v>
      </c>
      <c r="U355" s="135">
        <f t="shared" si="707"/>
        <v>0</v>
      </c>
      <c r="V355" s="4">
        <f t="shared" si="707"/>
        <v>29400</v>
      </c>
      <c r="W355" s="67"/>
    </row>
    <row r="356" spans="1:23" ht="31.5" outlineLevel="7" x14ac:dyDescent="0.2">
      <c r="A356" s="11" t="s">
        <v>35</v>
      </c>
      <c r="B356" s="11" t="s">
        <v>253</v>
      </c>
      <c r="C356" s="11" t="s">
        <v>271</v>
      </c>
      <c r="D356" s="11" t="s">
        <v>92</v>
      </c>
      <c r="E356" s="16" t="s">
        <v>93</v>
      </c>
      <c r="F356" s="8">
        <v>32590.7</v>
      </c>
      <c r="G356" s="8"/>
      <c r="H356" s="8">
        <f>SUM(F356:G356)</f>
        <v>32590.7</v>
      </c>
      <c r="I356" s="136"/>
      <c r="J356" s="136"/>
      <c r="K356" s="136">
        <v>-7000</v>
      </c>
      <c r="L356" s="8">
        <f>SUM(H356:K356)</f>
        <v>25590.7</v>
      </c>
      <c r="M356" s="8">
        <v>31000</v>
      </c>
      <c r="N356" s="8"/>
      <c r="O356" s="8">
        <f>SUM(M356:N356)</f>
        <v>31000</v>
      </c>
      <c r="P356" s="136"/>
      <c r="Q356" s="8">
        <f>SUM(O356:P356)</f>
        <v>31000</v>
      </c>
      <c r="R356" s="8">
        <v>29400</v>
      </c>
      <c r="S356" s="8"/>
      <c r="T356" s="8">
        <f>SUM(R356:S356)</f>
        <v>29400</v>
      </c>
      <c r="U356" s="136"/>
      <c r="V356" s="8">
        <f>SUM(T356:U356)</f>
        <v>29400</v>
      </c>
      <c r="W356" s="67"/>
    </row>
    <row r="357" spans="1:23" ht="31.5" outlineLevel="7" x14ac:dyDescent="0.2">
      <c r="A357" s="5" t="s">
        <v>35</v>
      </c>
      <c r="B357" s="5" t="s">
        <v>253</v>
      </c>
      <c r="C357" s="10" t="s">
        <v>84</v>
      </c>
      <c r="D357" s="10" t="s">
        <v>699</v>
      </c>
      <c r="E357" s="66" t="s">
        <v>85</v>
      </c>
      <c r="F357" s="8"/>
      <c r="G357" s="8"/>
      <c r="H357" s="8"/>
      <c r="I357" s="140">
        <f t="shared" ref="I357:I358" si="708">I358</f>
        <v>734.7</v>
      </c>
      <c r="J357" s="136"/>
      <c r="K357" s="140">
        <f t="shared" ref="K357:L358" si="709">K358</f>
        <v>195.3</v>
      </c>
      <c r="L357" s="105">
        <f t="shared" si="709"/>
        <v>930</v>
      </c>
      <c r="M357" s="8"/>
      <c r="N357" s="8"/>
      <c r="O357" s="8"/>
      <c r="P357" s="136"/>
      <c r="Q357" s="8"/>
      <c r="R357" s="8"/>
      <c r="S357" s="8"/>
      <c r="T357" s="8"/>
      <c r="U357" s="136"/>
      <c r="V357" s="8"/>
      <c r="W357" s="67"/>
    </row>
    <row r="358" spans="1:23" ht="31.5" outlineLevel="7" x14ac:dyDescent="0.2">
      <c r="A358" s="5" t="s">
        <v>35</v>
      </c>
      <c r="B358" s="5" t="s">
        <v>253</v>
      </c>
      <c r="C358" s="10" t="s">
        <v>86</v>
      </c>
      <c r="D358" s="10" t="s">
        <v>699</v>
      </c>
      <c r="E358" s="66" t="s">
        <v>87</v>
      </c>
      <c r="F358" s="8"/>
      <c r="G358" s="8"/>
      <c r="H358" s="8"/>
      <c r="I358" s="140">
        <f t="shared" si="708"/>
        <v>734.7</v>
      </c>
      <c r="J358" s="136"/>
      <c r="K358" s="140">
        <f t="shared" si="709"/>
        <v>195.3</v>
      </c>
      <c r="L358" s="105">
        <f t="shared" si="709"/>
        <v>930</v>
      </c>
      <c r="M358" s="8"/>
      <c r="N358" s="8"/>
      <c r="O358" s="8"/>
      <c r="P358" s="136"/>
      <c r="Q358" s="8"/>
      <c r="R358" s="8"/>
      <c r="S358" s="8"/>
      <c r="T358" s="8"/>
      <c r="U358" s="136"/>
      <c r="V358" s="8"/>
      <c r="W358" s="67"/>
    </row>
    <row r="359" spans="1:23" ht="31.5" outlineLevel="7" x14ac:dyDescent="0.2">
      <c r="A359" s="5" t="s">
        <v>35</v>
      </c>
      <c r="B359" s="5" t="s">
        <v>253</v>
      </c>
      <c r="C359" s="10" t="s">
        <v>88</v>
      </c>
      <c r="D359" s="10"/>
      <c r="E359" s="66" t="s">
        <v>700</v>
      </c>
      <c r="F359" s="8"/>
      <c r="G359" s="8"/>
      <c r="H359" s="8"/>
      <c r="I359" s="140">
        <f>I362+I364+I360</f>
        <v>734.7</v>
      </c>
      <c r="J359" s="136"/>
      <c r="K359" s="140">
        <f>K362+K364+K360</f>
        <v>195.3</v>
      </c>
      <c r="L359" s="105">
        <f>L362+L364+L360</f>
        <v>930</v>
      </c>
      <c r="M359" s="8"/>
      <c r="N359" s="8"/>
      <c r="O359" s="8"/>
      <c r="P359" s="136"/>
      <c r="Q359" s="8"/>
      <c r="R359" s="8"/>
      <c r="S359" s="8"/>
      <c r="T359" s="8"/>
      <c r="U359" s="136"/>
      <c r="V359" s="8"/>
      <c r="W359" s="67"/>
    </row>
    <row r="360" spans="1:23" ht="31.5" outlineLevel="7" x14ac:dyDescent="0.2">
      <c r="A360" s="5" t="s">
        <v>35</v>
      </c>
      <c r="B360" s="5" t="s">
        <v>253</v>
      </c>
      <c r="C360" s="10" t="s">
        <v>675</v>
      </c>
      <c r="D360" s="10"/>
      <c r="E360" s="104" t="s">
        <v>701</v>
      </c>
      <c r="F360" s="8"/>
      <c r="G360" s="8"/>
      <c r="H360" s="8"/>
      <c r="I360" s="141">
        <f>I361</f>
        <v>0</v>
      </c>
      <c r="J360" s="136"/>
      <c r="K360" s="141">
        <f>K361</f>
        <v>93</v>
      </c>
      <c r="L360" s="106">
        <f>L361</f>
        <v>93</v>
      </c>
      <c r="M360" s="8"/>
      <c r="N360" s="8"/>
      <c r="O360" s="8"/>
      <c r="P360" s="136"/>
      <c r="Q360" s="8"/>
      <c r="R360" s="8"/>
      <c r="S360" s="8"/>
      <c r="T360" s="8"/>
      <c r="U360" s="136"/>
      <c r="V360" s="8"/>
      <c r="W360" s="67"/>
    </row>
    <row r="361" spans="1:23" ht="31.5" outlineLevel="7" x14ac:dyDescent="0.2">
      <c r="A361" s="11" t="s">
        <v>35</v>
      </c>
      <c r="B361" s="11" t="s">
        <v>253</v>
      </c>
      <c r="C361" s="9" t="s">
        <v>675</v>
      </c>
      <c r="D361" s="9" t="s">
        <v>92</v>
      </c>
      <c r="E361" s="65" t="s">
        <v>591</v>
      </c>
      <c r="F361" s="8"/>
      <c r="G361" s="8"/>
      <c r="H361" s="8"/>
      <c r="I361" s="142"/>
      <c r="J361" s="136"/>
      <c r="K361" s="142">
        <v>93</v>
      </c>
      <c r="L361" s="107">
        <f>SUM(H361:K361)</f>
        <v>93</v>
      </c>
      <c r="M361" s="8"/>
      <c r="N361" s="8"/>
      <c r="O361" s="8"/>
      <c r="P361" s="136"/>
      <c r="Q361" s="8"/>
      <c r="R361" s="8"/>
      <c r="S361" s="8"/>
      <c r="T361" s="8"/>
      <c r="U361" s="136"/>
      <c r="V361" s="8"/>
      <c r="W361" s="67"/>
    </row>
    <row r="362" spans="1:23" ht="31.5" outlineLevel="7" x14ac:dyDescent="0.2">
      <c r="A362" s="5" t="s">
        <v>35</v>
      </c>
      <c r="B362" s="5" t="s">
        <v>253</v>
      </c>
      <c r="C362" s="10" t="s">
        <v>675</v>
      </c>
      <c r="D362" s="10"/>
      <c r="E362" s="104" t="s">
        <v>702</v>
      </c>
      <c r="F362" s="8"/>
      <c r="G362" s="8"/>
      <c r="H362" s="8"/>
      <c r="I362" s="141">
        <f>I363</f>
        <v>0</v>
      </c>
      <c r="J362" s="136"/>
      <c r="K362" s="141">
        <f>K363</f>
        <v>102.3</v>
      </c>
      <c r="L362" s="106">
        <f>L363</f>
        <v>102.3</v>
      </c>
      <c r="M362" s="8"/>
      <c r="N362" s="8"/>
      <c r="O362" s="8"/>
      <c r="P362" s="136"/>
      <c r="Q362" s="8"/>
      <c r="R362" s="8"/>
      <c r="S362" s="8"/>
      <c r="T362" s="8"/>
      <c r="U362" s="136"/>
      <c r="V362" s="8"/>
      <c r="W362" s="67"/>
    </row>
    <row r="363" spans="1:23" ht="31.5" outlineLevel="7" x14ac:dyDescent="0.2">
      <c r="A363" s="11" t="s">
        <v>35</v>
      </c>
      <c r="B363" s="11" t="s">
        <v>253</v>
      </c>
      <c r="C363" s="9" t="s">
        <v>675</v>
      </c>
      <c r="D363" s="9" t="s">
        <v>92</v>
      </c>
      <c r="E363" s="65" t="s">
        <v>591</v>
      </c>
      <c r="F363" s="8"/>
      <c r="G363" s="8"/>
      <c r="H363" s="8"/>
      <c r="I363" s="142"/>
      <c r="J363" s="136"/>
      <c r="K363" s="142">
        <v>102.3</v>
      </c>
      <c r="L363" s="107">
        <f>SUM(H363:K363)</f>
        <v>102.3</v>
      </c>
      <c r="M363" s="8"/>
      <c r="N363" s="8"/>
      <c r="O363" s="8"/>
      <c r="P363" s="136"/>
      <c r="Q363" s="8"/>
      <c r="R363" s="8"/>
      <c r="S363" s="8"/>
      <c r="T363" s="8"/>
      <c r="U363" s="136"/>
      <c r="V363" s="8"/>
      <c r="W363" s="67"/>
    </row>
    <row r="364" spans="1:23" ht="15.75" outlineLevel="7" x14ac:dyDescent="0.2">
      <c r="A364" s="5" t="s">
        <v>35</v>
      </c>
      <c r="B364" s="5" t="s">
        <v>253</v>
      </c>
      <c r="C364" s="10" t="s">
        <v>675</v>
      </c>
      <c r="D364" s="10"/>
      <c r="E364" s="104" t="s">
        <v>703</v>
      </c>
      <c r="F364" s="8"/>
      <c r="G364" s="8"/>
      <c r="H364" s="8"/>
      <c r="I364" s="141">
        <f>I365</f>
        <v>734.7</v>
      </c>
      <c r="J364" s="136"/>
      <c r="K364" s="141">
        <f>K365</f>
        <v>0</v>
      </c>
      <c r="L364" s="106">
        <f>L365</f>
        <v>734.7</v>
      </c>
      <c r="M364" s="8"/>
      <c r="N364" s="8"/>
      <c r="O364" s="8"/>
      <c r="P364" s="136"/>
      <c r="Q364" s="8"/>
      <c r="R364" s="8"/>
      <c r="S364" s="8"/>
      <c r="T364" s="8"/>
      <c r="U364" s="136"/>
      <c r="V364" s="8"/>
      <c r="W364" s="67"/>
    </row>
    <row r="365" spans="1:23" ht="31.5" outlineLevel="7" x14ac:dyDescent="0.2">
      <c r="A365" s="11" t="s">
        <v>35</v>
      </c>
      <c r="B365" s="11" t="s">
        <v>253</v>
      </c>
      <c r="C365" s="9" t="s">
        <v>675</v>
      </c>
      <c r="D365" s="9" t="s">
        <v>92</v>
      </c>
      <c r="E365" s="65" t="s">
        <v>591</v>
      </c>
      <c r="F365" s="8"/>
      <c r="G365" s="8"/>
      <c r="H365" s="8"/>
      <c r="I365" s="142">
        <v>734.7</v>
      </c>
      <c r="J365" s="136"/>
      <c r="K365" s="142"/>
      <c r="L365" s="107">
        <f>SUM(H365:K365)</f>
        <v>734.7</v>
      </c>
      <c r="M365" s="8"/>
      <c r="N365" s="8"/>
      <c r="O365" s="8"/>
      <c r="P365" s="136"/>
      <c r="Q365" s="8"/>
      <c r="R365" s="8"/>
      <c r="S365" s="8"/>
      <c r="T365" s="8"/>
      <c r="U365" s="136"/>
      <c r="V365" s="8"/>
      <c r="W365" s="67"/>
    </row>
    <row r="366" spans="1:23" ht="15.75" outlineLevel="7" x14ac:dyDescent="0.2">
      <c r="A366" s="5" t="s">
        <v>35</v>
      </c>
      <c r="B366" s="5" t="s">
        <v>273</v>
      </c>
      <c r="C366" s="5"/>
      <c r="D366" s="5"/>
      <c r="E366" s="21" t="s">
        <v>713</v>
      </c>
      <c r="F366" s="8"/>
      <c r="G366" s="8"/>
      <c r="H366" s="4">
        <f t="shared" ref="H366:V366" si="710">H367+H380</f>
        <v>115471.5</v>
      </c>
      <c r="I366" s="135">
        <f t="shared" si="710"/>
        <v>-2.3359999999999999E-2</v>
      </c>
      <c r="J366" s="135">
        <f t="shared" si="710"/>
        <v>1601.6</v>
      </c>
      <c r="K366" s="135">
        <f t="shared" si="710"/>
        <v>7000</v>
      </c>
      <c r="L366" s="4">
        <f t="shared" si="710"/>
        <v>124073.07664</v>
      </c>
      <c r="M366" s="4">
        <f t="shared" si="710"/>
        <v>104467</v>
      </c>
      <c r="N366" s="4">
        <f t="shared" si="710"/>
        <v>0</v>
      </c>
      <c r="O366" s="4">
        <f t="shared" si="710"/>
        <v>104467</v>
      </c>
      <c r="P366" s="135">
        <f t="shared" si="710"/>
        <v>-1.7840000000000002E-2</v>
      </c>
      <c r="Q366" s="4">
        <f t="shared" si="710"/>
        <v>104466.98216</v>
      </c>
      <c r="R366" s="4">
        <f t="shared" si="710"/>
        <v>103751</v>
      </c>
      <c r="S366" s="4">
        <f t="shared" si="710"/>
        <v>0</v>
      </c>
      <c r="T366" s="4">
        <f t="shared" si="710"/>
        <v>103751</v>
      </c>
      <c r="U366" s="135">
        <f t="shared" si="710"/>
        <v>-2.1839999999999998E-2</v>
      </c>
      <c r="V366" s="4">
        <f t="shared" si="710"/>
        <v>103750.97816</v>
      </c>
      <c r="W366" s="67"/>
    </row>
    <row r="367" spans="1:23" s="120" customFormat="1" ht="31.5" outlineLevel="2" x14ac:dyDescent="0.2">
      <c r="A367" s="5" t="s">
        <v>35</v>
      </c>
      <c r="B367" s="5" t="s">
        <v>273</v>
      </c>
      <c r="C367" s="5" t="s">
        <v>170</v>
      </c>
      <c r="D367" s="5"/>
      <c r="E367" s="21" t="s">
        <v>171</v>
      </c>
      <c r="F367" s="4">
        <f>F372+F376</f>
        <v>114986.5</v>
      </c>
      <c r="G367" s="4">
        <f>G372+G376</f>
        <v>0</v>
      </c>
      <c r="H367" s="4">
        <f>H372+H376</f>
        <v>114986.5</v>
      </c>
      <c r="I367" s="135">
        <f>I372+I376+I368</f>
        <v>0</v>
      </c>
      <c r="J367" s="135">
        <f t="shared" ref="J367:V367" si="711">J372+J376+J368</f>
        <v>1601.6</v>
      </c>
      <c r="K367" s="135">
        <f t="shared" si="711"/>
        <v>7000</v>
      </c>
      <c r="L367" s="4">
        <f t="shared" si="711"/>
        <v>123588.1</v>
      </c>
      <c r="M367" s="4">
        <f t="shared" si="711"/>
        <v>103916</v>
      </c>
      <c r="N367" s="4">
        <f t="shared" si="711"/>
        <v>0</v>
      </c>
      <c r="O367" s="4">
        <f t="shared" si="711"/>
        <v>103916</v>
      </c>
      <c r="P367" s="135">
        <f t="shared" si="711"/>
        <v>0</v>
      </c>
      <c r="Q367" s="4">
        <f t="shared" si="711"/>
        <v>103916</v>
      </c>
      <c r="R367" s="4">
        <f t="shared" si="711"/>
        <v>103160</v>
      </c>
      <c r="S367" s="4">
        <f t="shared" si="711"/>
        <v>0</v>
      </c>
      <c r="T367" s="4">
        <f t="shared" si="711"/>
        <v>103160</v>
      </c>
      <c r="U367" s="135">
        <f t="shared" si="711"/>
        <v>0</v>
      </c>
      <c r="V367" s="4">
        <f t="shared" si="711"/>
        <v>103160</v>
      </c>
      <c r="W367" s="67"/>
    </row>
    <row r="368" spans="1:23" s="120" customFormat="1" ht="15.75" outlineLevel="2" x14ac:dyDescent="0.2">
      <c r="A368" s="5" t="s">
        <v>35</v>
      </c>
      <c r="B368" s="5" t="s">
        <v>273</v>
      </c>
      <c r="C368" s="10" t="s">
        <v>172</v>
      </c>
      <c r="D368" s="10" t="s">
        <v>699</v>
      </c>
      <c r="E368" s="66" t="s">
        <v>616</v>
      </c>
      <c r="F368" s="4"/>
      <c r="G368" s="4"/>
      <c r="H368" s="4"/>
      <c r="I368" s="135">
        <f t="shared" ref="I368:L370" si="712">I369</f>
        <v>0</v>
      </c>
      <c r="J368" s="135">
        <f t="shared" si="712"/>
        <v>1601.6</v>
      </c>
      <c r="K368" s="135">
        <f t="shared" si="712"/>
        <v>0</v>
      </c>
      <c r="L368" s="4">
        <f t="shared" si="712"/>
        <v>1601.6</v>
      </c>
      <c r="M368" s="4"/>
      <c r="N368" s="4"/>
      <c r="O368" s="4"/>
      <c r="P368" s="135"/>
      <c r="Q368" s="4"/>
      <c r="R368" s="4"/>
      <c r="S368" s="4"/>
      <c r="T368" s="4"/>
      <c r="U368" s="135"/>
      <c r="V368" s="4"/>
      <c r="W368" s="67"/>
    </row>
    <row r="369" spans="1:23" s="120" customFormat="1" ht="47.25" outlineLevel="2" x14ac:dyDescent="0.2">
      <c r="A369" s="5" t="s">
        <v>35</v>
      </c>
      <c r="B369" s="5" t="s">
        <v>273</v>
      </c>
      <c r="C369" s="10" t="s">
        <v>740</v>
      </c>
      <c r="D369" s="10"/>
      <c r="E369" s="104" t="s">
        <v>739</v>
      </c>
      <c r="F369" s="4"/>
      <c r="G369" s="4"/>
      <c r="H369" s="4"/>
      <c r="I369" s="135">
        <f t="shared" si="712"/>
        <v>0</v>
      </c>
      <c r="J369" s="135">
        <f t="shared" si="712"/>
        <v>1601.6</v>
      </c>
      <c r="K369" s="135">
        <f t="shared" si="712"/>
        <v>0</v>
      </c>
      <c r="L369" s="4">
        <f t="shared" si="712"/>
        <v>1601.6</v>
      </c>
      <c r="M369" s="4"/>
      <c r="N369" s="4"/>
      <c r="O369" s="4"/>
      <c r="P369" s="135"/>
      <c r="Q369" s="4"/>
      <c r="R369" s="4"/>
      <c r="S369" s="4"/>
      <c r="T369" s="4"/>
      <c r="U369" s="135"/>
      <c r="V369" s="4"/>
      <c r="W369" s="67"/>
    </row>
    <row r="370" spans="1:23" s="125" customFormat="1" ht="78.75" outlineLevel="2" x14ac:dyDescent="0.25">
      <c r="A370" s="5" t="s">
        <v>35</v>
      </c>
      <c r="B370" s="5" t="s">
        <v>273</v>
      </c>
      <c r="C370" s="10" t="s">
        <v>741</v>
      </c>
      <c r="D370" s="10"/>
      <c r="E370" s="104" t="s">
        <v>794</v>
      </c>
      <c r="F370" s="4"/>
      <c r="G370" s="4"/>
      <c r="H370" s="4"/>
      <c r="I370" s="135">
        <f t="shared" si="712"/>
        <v>0</v>
      </c>
      <c r="J370" s="135">
        <f t="shared" si="712"/>
        <v>1601.6</v>
      </c>
      <c r="K370" s="135">
        <f t="shared" si="712"/>
        <v>0</v>
      </c>
      <c r="L370" s="4">
        <f t="shared" si="712"/>
        <v>1601.6</v>
      </c>
      <c r="M370" s="4"/>
      <c r="N370" s="4"/>
      <c r="O370" s="4"/>
      <c r="P370" s="135"/>
      <c r="Q370" s="4"/>
      <c r="R370" s="4"/>
      <c r="S370" s="4"/>
      <c r="T370" s="4"/>
      <c r="U370" s="135"/>
      <c r="V370" s="4"/>
      <c r="W370" s="67"/>
    </row>
    <row r="371" spans="1:23" s="120" customFormat="1" ht="31.5" outlineLevel="2" x14ac:dyDescent="0.2">
      <c r="A371" s="11" t="s">
        <v>35</v>
      </c>
      <c r="B371" s="11" t="s">
        <v>273</v>
      </c>
      <c r="C371" s="9" t="s">
        <v>741</v>
      </c>
      <c r="D371" s="9" t="s">
        <v>92</v>
      </c>
      <c r="E371" s="65" t="s">
        <v>591</v>
      </c>
      <c r="F371" s="4"/>
      <c r="G371" s="4"/>
      <c r="H371" s="4"/>
      <c r="I371" s="136"/>
      <c r="J371" s="136">
        <v>1601.6</v>
      </c>
      <c r="K371" s="136"/>
      <c r="L371" s="8">
        <f>SUM(H371:K371)</f>
        <v>1601.6</v>
      </c>
      <c r="M371" s="4"/>
      <c r="N371" s="4"/>
      <c r="O371" s="4"/>
      <c r="P371" s="135"/>
      <c r="Q371" s="4"/>
      <c r="R371" s="4"/>
      <c r="S371" s="4"/>
      <c r="T371" s="4"/>
      <c r="U371" s="135"/>
      <c r="V371" s="4"/>
      <c r="W371" s="67"/>
    </row>
    <row r="372" spans="1:23" ht="31.5" hidden="1" outlineLevel="3" x14ac:dyDescent="0.2">
      <c r="A372" s="5" t="s">
        <v>35</v>
      </c>
      <c r="B372" s="5" t="s">
        <v>273</v>
      </c>
      <c r="C372" s="5" t="s">
        <v>225</v>
      </c>
      <c r="D372" s="5"/>
      <c r="E372" s="21" t="s">
        <v>226</v>
      </c>
      <c r="F372" s="4">
        <f t="shared" ref="F372:V374" si="713">F373</f>
        <v>8256</v>
      </c>
      <c r="G372" s="4">
        <f t="shared" si="713"/>
        <v>0</v>
      </c>
      <c r="H372" s="4">
        <f t="shared" si="713"/>
        <v>8256</v>
      </c>
      <c r="I372" s="135">
        <f t="shared" si="713"/>
        <v>0</v>
      </c>
      <c r="J372" s="135">
        <f t="shared" si="713"/>
        <v>0</v>
      </c>
      <c r="K372" s="135">
        <f t="shared" si="713"/>
        <v>0</v>
      </c>
      <c r="L372" s="4">
        <f t="shared" si="713"/>
        <v>8256</v>
      </c>
      <c r="M372" s="4">
        <f t="shared" si="713"/>
        <v>7856</v>
      </c>
      <c r="N372" s="4">
        <f t="shared" si="713"/>
        <v>0</v>
      </c>
      <c r="O372" s="4">
        <f t="shared" si="713"/>
        <v>7856</v>
      </c>
      <c r="P372" s="135">
        <f t="shared" si="713"/>
        <v>0</v>
      </c>
      <c r="Q372" s="4">
        <f t="shared" si="713"/>
        <v>7856</v>
      </c>
      <c r="R372" s="4">
        <f t="shared" si="713"/>
        <v>7100</v>
      </c>
      <c r="S372" s="4">
        <f t="shared" si="713"/>
        <v>0</v>
      </c>
      <c r="T372" s="4">
        <f t="shared" si="713"/>
        <v>7100</v>
      </c>
      <c r="U372" s="135">
        <f t="shared" si="713"/>
        <v>0</v>
      </c>
      <c r="V372" s="4">
        <f t="shared" si="713"/>
        <v>7100</v>
      </c>
      <c r="W372" s="67"/>
    </row>
    <row r="373" spans="1:23" ht="24" hidden="1" customHeight="1" outlineLevel="4" x14ac:dyDescent="0.2">
      <c r="A373" s="5" t="s">
        <v>35</v>
      </c>
      <c r="B373" s="5" t="s">
        <v>273</v>
      </c>
      <c r="C373" s="5" t="s">
        <v>227</v>
      </c>
      <c r="D373" s="5"/>
      <c r="E373" s="21" t="s">
        <v>228</v>
      </c>
      <c r="F373" s="4">
        <f t="shared" si="713"/>
        <v>8256</v>
      </c>
      <c r="G373" s="4">
        <f t="shared" si="713"/>
        <v>0</v>
      </c>
      <c r="H373" s="4">
        <f t="shared" si="713"/>
        <v>8256</v>
      </c>
      <c r="I373" s="135">
        <f t="shared" si="713"/>
        <v>0</v>
      </c>
      <c r="J373" s="135">
        <f t="shared" si="713"/>
        <v>0</v>
      </c>
      <c r="K373" s="135">
        <f t="shared" si="713"/>
        <v>0</v>
      </c>
      <c r="L373" s="4">
        <f t="shared" si="713"/>
        <v>8256</v>
      </c>
      <c r="M373" s="4">
        <f t="shared" si="713"/>
        <v>7856</v>
      </c>
      <c r="N373" s="4">
        <f t="shared" si="713"/>
        <v>0</v>
      </c>
      <c r="O373" s="4">
        <f t="shared" si="713"/>
        <v>7856</v>
      </c>
      <c r="P373" s="135">
        <f t="shared" si="713"/>
        <v>0</v>
      </c>
      <c r="Q373" s="4">
        <f t="shared" si="713"/>
        <v>7856</v>
      </c>
      <c r="R373" s="4">
        <f t="shared" si="713"/>
        <v>7100</v>
      </c>
      <c r="S373" s="4">
        <f t="shared" si="713"/>
        <v>0</v>
      </c>
      <c r="T373" s="4">
        <f t="shared" si="713"/>
        <v>7100</v>
      </c>
      <c r="U373" s="135">
        <f t="shared" si="713"/>
        <v>0</v>
      </c>
      <c r="V373" s="4">
        <f t="shared" si="713"/>
        <v>7100</v>
      </c>
      <c r="W373" s="67"/>
    </row>
    <row r="374" spans="1:23" ht="31.5" hidden="1" outlineLevel="5" x14ac:dyDescent="0.2">
      <c r="A374" s="5" t="s">
        <v>35</v>
      </c>
      <c r="B374" s="5" t="s">
        <v>273</v>
      </c>
      <c r="C374" s="5" t="s">
        <v>231</v>
      </c>
      <c r="D374" s="5"/>
      <c r="E374" s="21" t="s">
        <v>643</v>
      </c>
      <c r="F374" s="4">
        <f t="shared" si="713"/>
        <v>8256</v>
      </c>
      <c r="G374" s="4">
        <f t="shared" si="713"/>
        <v>0</v>
      </c>
      <c r="H374" s="4">
        <f t="shared" si="713"/>
        <v>8256</v>
      </c>
      <c r="I374" s="135">
        <f t="shared" si="713"/>
        <v>0</v>
      </c>
      <c r="J374" s="135">
        <f t="shared" si="713"/>
        <v>0</v>
      </c>
      <c r="K374" s="135">
        <f t="shared" si="713"/>
        <v>0</v>
      </c>
      <c r="L374" s="4">
        <f t="shared" si="713"/>
        <v>8256</v>
      </c>
      <c r="M374" s="4">
        <f t="shared" si="713"/>
        <v>7856</v>
      </c>
      <c r="N374" s="4">
        <f t="shared" si="713"/>
        <v>0</v>
      </c>
      <c r="O374" s="4">
        <f t="shared" si="713"/>
        <v>7856</v>
      </c>
      <c r="P374" s="135">
        <f t="shared" si="713"/>
        <v>0</v>
      </c>
      <c r="Q374" s="4">
        <f t="shared" si="713"/>
        <v>7856</v>
      </c>
      <c r="R374" s="4">
        <f t="shared" si="713"/>
        <v>7100</v>
      </c>
      <c r="S374" s="4">
        <f t="shared" si="713"/>
        <v>0</v>
      </c>
      <c r="T374" s="4">
        <f t="shared" si="713"/>
        <v>7100</v>
      </c>
      <c r="U374" s="135">
        <f t="shared" si="713"/>
        <v>0</v>
      </c>
      <c r="V374" s="4">
        <f t="shared" si="713"/>
        <v>7100</v>
      </c>
      <c r="W374" s="67"/>
    </row>
    <row r="375" spans="1:23" ht="31.5" hidden="1" outlineLevel="7" x14ac:dyDescent="0.2">
      <c r="A375" s="11" t="s">
        <v>35</v>
      </c>
      <c r="B375" s="11" t="s">
        <v>273</v>
      </c>
      <c r="C375" s="11" t="s">
        <v>231</v>
      </c>
      <c r="D375" s="11" t="s">
        <v>11</v>
      </c>
      <c r="E375" s="16" t="s">
        <v>12</v>
      </c>
      <c r="F375" s="8">
        <v>8256</v>
      </c>
      <c r="G375" s="8"/>
      <c r="H375" s="8">
        <f>SUM(F375:G375)</f>
        <v>8256</v>
      </c>
      <c r="I375" s="136"/>
      <c r="J375" s="136"/>
      <c r="K375" s="136"/>
      <c r="L375" s="8">
        <f>SUM(H375:K375)</f>
        <v>8256</v>
      </c>
      <c r="M375" s="8">
        <v>7856</v>
      </c>
      <c r="N375" s="8"/>
      <c r="O375" s="8">
        <f>SUM(M375:N375)</f>
        <v>7856</v>
      </c>
      <c r="P375" s="136"/>
      <c r="Q375" s="8">
        <f>SUM(O375:P375)</f>
        <v>7856</v>
      </c>
      <c r="R375" s="8">
        <v>7100</v>
      </c>
      <c r="S375" s="8"/>
      <c r="T375" s="8">
        <f>SUM(R375:S375)</f>
        <v>7100</v>
      </c>
      <c r="U375" s="136"/>
      <c r="V375" s="8">
        <f>SUM(T375:U375)</f>
        <v>7100</v>
      </c>
      <c r="W375" s="67"/>
    </row>
    <row r="376" spans="1:23" ht="47.25" outlineLevel="3" x14ac:dyDescent="0.2">
      <c r="A376" s="5" t="s">
        <v>35</v>
      </c>
      <c r="B376" s="5" t="s">
        <v>273</v>
      </c>
      <c r="C376" s="5" t="s">
        <v>188</v>
      </c>
      <c r="D376" s="5"/>
      <c r="E376" s="21" t="s">
        <v>189</v>
      </c>
      <c r="F376" s="4">
        <f t="shared" ref="F376:V378" si="714">F377</f>
        <v>106730.5</v>
      </c>
      <c r="G376" s="4">
        <f t="shared" si="714"/>
        <v>0</v>
      </c>
      <c r="H376" s="4">
        <f t="shared" si="714"/>
        <v>106730.5</v>
      </c>
      <c r="I376" s="135">
        <f t="shared" si="714"/>
        <v>0</v>
      </c>
      <c r="J376" s="135">
        <f t="shared" si="714"/>
        <v>0</v>
      </c>
      <c r="K376" s="135">
        <f t="shared" si="714"/>
        <v>7000</v>
      </c>
      <c r="L376" s="4">
        <f t="shared" si="714"/>
        <v>113730.5</v>
      </c>
      <c r="M376" s="4">
        <f t="shared" si="714"/>
        <v>96060</v>
      </c>
      <c r="N376" s="4">
        <f t="shared" si="714"/>
        <v>0</v>
      </c>
      <c r="O376" s="4">
        <f t="shared" si="714"/>
        <v>96060</v>
      </c>
      <c r="P376" s="135">
        <f t="shared" si="714"/>
        <v>0</v>
      </c>
      <c r="Q376" s="4">
        <f t="shared" si="714"/>
        <v>96060</v>
      </c>
      <c r="R376" s="4">
        <f t="shared" si="714"/>
        <v>96060</v>
      </c>
      <c r="S376" s="4">
        <f t="shared" si="714"/>
        <v>0</v>
      </c>
      <c r="T376" s="4">
        <f t="shared" si="714"/>
        <v>96060</v>
      </c>
      <c r="U376" s="135">
        <f t="shared" si="714"/>
        <v>0</v>
      </c>
      <c r="V376" s="4">
        <f t="shared" si="714"/>
        <v>96060</v>
      </c>
      <c r="W376" s="67"/>
    </row>
    <row r="377" spans="1:23" ht="31.5" outlineLevel="4" x14ac:dyDescent="0.2">
      <c r="A377" s="5" t="s">
        <v>35</v>
      </c>
      <c r="B377" s="5" t="s">
        <v>273</v>
      </c>
      <c r="C377" s="5" t="s">
        <v>274</v>
      </c>
      <c r="D377" s="5"/>
      <c r="E377" s="21" t="s">
        <v>57</v>
      </c>
      <c r="F377" s="4">
        <f t="shared" si="714"/>
        <v>106730.5</v>
      </c>
      <c r="G377" s="4">
        <f t="shared" si="714"/>
        <v>0</v>
      </c>
      <c r="H377" s="4">
        <f t="shared" si="714"/>
        <v>106730.5</v>
      </c>
      <c r="I377" s="135">
        <f t="shared" si="714"/>
        <v>0</v>
      </c>
      <c r="J377" s="135">
        <f t="shared" si="714"/>
        <v>0</v>
      </c>
      <c r="K377" s="135">
        <f t="shared" si="714"/>
        <v>7000</v>
      </c>
      <c r="L377" s="4">
        <f t="shared" si="714"/>
        <v>113730.5</v>
      </c>
      <c r="M377" s="4">
        <f t="shared" si="714"/>
        <v>96060</v>
      </c>
      <c r="N377" s="4">
        <f t="shared" si="714"/>
        <v>0</v>
      </c>
      <c r="O377" s="4">
        <f t="shared" si="714"/>
        <v>96060</v>
      </c>
      <c r="P377" s="135">
        <f t="shared" si="714"/>
        <v>0</v>
      </c>
      <c r="Q377" s="4">
        <f t="shared" si="714"/>
        <v>96060</v>
      </c>
      <c r="R377" s="4">
        <f t="shared" si="714"/>
        <v>96060</v>
      </c>
      <c r="S377" s="4">
        <f t="shared" si="714"/>
        <v>0</v>
      </c>
      <c r="T377" s="4">
        <f t="shared" si="714"/>
        <v>96060</v>
      </c>
      <c r="U377" s="135">
        <f t="shared" si="714"/>
        <v>0</v>
      </c>
      <c r="V377" s="4">
        <f t="shared" si="714"/>
        <v>96060</v>
      </c>
      <c r="W377" s="67"/>
    </row>
    <row r="378" spans="1:23" ht="31.5" outlineLevel="5" x14ac:dyDescent="0.2">
      <c r="A378" s="5" t="s">
        <v>35</v>
      </c>
      <c r="B378" s="5" t="s">
        <v>273</v>
      </c>
      <c r="C378" s="5" t="s">
        <v>275</v>
      </c>
      <c r="D378" s="5"/>
      <c r="E378" s="21" t="s">
        <v>276</v>
      </c>
      <c r="F378" s="4">
        <f t="shared" si="714"/>
        <v>106730.5</v>
      </c>
      <c r="G378" s="4">
        <f t="shared" si="714"/>
        <v>0</v>
      </c>
      <c r="H378" s="4">
        <f t="shared" si="714"/>
        <v>106730.5</v>
      </c>
      <c r="I378" s="135">
        <f t="shared" si="714"/>
        <v>0</v>
      </c>
      <c r="J378" s="135">
        <f t="shared" si="714"/>
        <v>0</v>
      </c>
      <c r="K378" s="135">
        <f t="shared" si="714"/>
        <v>7000</v>
      </c>
      <c r="L378" s="4">
        <f t="shared" si="714"/>
        <v>113730.5</v>
      </c>
      <c r="M378" s="4">
        <f t="shared" si="714"/>
        <v>96060</v>
      </c>
      <c r="N378" s="4">
        <f t="shared" si="714"/>
        <v>0</v>
      </c>
      <c r="O378" s="4">
        <f t="shared" si="714"/>
        <v>96060</v>
      </c>
      <c r="P378" s="135">
        <f t="shared" si="714"/>
        <v>0</v>
      </c>
      <c r="Q378" s="4">
        <f t="shared" si="714"/>
        <v>96060</v>
      </c>
      <c r="R378" s="4">
        <f t="shared" si="714"/>
        <v>96060</v>
      </c>
      <c r="S378" s="4">
        <f t="shared" si="714"/>
        <v>0</v>
      </c>
      <c r="T378" s="4">
        <f t="shared" si="714"/>
        <v>96060</v>
      </c>
      <c r="U378" s="135">
        <f t="shared" si="714"/>
        <v>0</v>
      </c>
      <c r="V378" s="4">
        <f t="shared" si="714"/>
        <v>96060</v>
      </c>
      <c r="W378" s="67"/>
    </row>
    <row r="379" spans="1:23" ht="31.5" outlineLevel="7" x14ac:dyDescent="0.2">
      <c r="A379" s="11" t="s">
        <v>35</v>
      </c>
      <c r="B379" s="11" t="s">
        <v>273</v>
      </c>
      <c r="C379" s="11" t="s">
        <v>275</v>
      </c>
      <c r="D379" s="11" t="s">
        <v>92</v>
      </c>
      <c r="E379" s="16" t="s">
        <v>93</v>
      </c>
      <c r="F379" s="8">
        <v>106730.5</v>
      </c>
      <c r="G379" s="8"/>
      <c r="H379" s="8">
        <f>SUM(F379:G379)</f>
        <v>106730.5</v>
      </c>
      <c r="I379" s="136"/>
      <c r="J379" s="136"/>
      <c r="K379" s="136">
        <v>7000</v>
      </c>
      <c r="L379" s="8">
        <f>SUM(H379:K379)</f>
        <v>113730.5</v>
      </c>
      <c r="M379" s="8">
        <v>96060</v>
      </c>
      <c r="N379" s="8"/>
      <c r="O379" s="8">
        <f>SUM(M379:N379)</f>
        <v>96060</v>
      </c>
      <c r="P379" s="136"/>
      <c r="Q379" s="8">
        <f>SUM(O379:P379)</f>
        <v>96060</v>
      </c>
      <c r="R379" s="8">
        <v>96060</v>
      </c>
      <c r="S379" s="8"/>
      <c r="T379" s="8">
        <f>SUM(R379:S379)</f>
        <v>96060</v>
      </c>
      <c r="U379" s="136"/>
      <c r="V379" s="8">
        <f>SUM(T379:U379)</f>
        <v>96060</v>
      </c>
      <c r="W379" s="67"/>
    </row>
    <row r="380" spans="1:23" ht="31.5" hidden="1" outlineLevel="2" x14ac:dyDescent="0.2">
      <c r="A380" s="5" t="s">
        <v>35</v>
      </c>
      <c r="B380" s="5" t="s">
        <v>273</v>
      </c>
      <c r="C380" s="5" t="s">
        <v>42</v>
      </c>
      <c r="D380" s="5"/>
      <c r="E380" s="21" t="s">
        <v>43</v>
      </c>
      <c r="F380" s="4">
        <f t="shared" ref="F380:V383" si="715">F381</f>
        <v>485</v>
      </c>
      <c r="G380" s="4">
        <f t="shared" si="715"/>
        <v>0</v>
      </c>
      <c r="H380" s="4">
        <f t="shared" si="715"/>
        <v>485</v>
      </c>
      <c r="I380" s="135">
        <f t="shared" si="715"/>
        <v>-2.3359999999999999E-2</v>
      </c>
      <c r="J380" s="135">
        <f t="shared" si="715"/>
        <v>0</v>
      </c>
      <c r="K380" s="135">
        <f t="shared" si="715"/>
        <v>0</v>
      </c>
      <c r="L380" s="4">
        <f t="shared" si="715"/>
        <v>484.97663999999997</v>
      </c>
      <c r="M380" s="4">
        <f t="shared" si="715"/>
        <v>551</v>
      </c>
      <c r="N380" s="4">
        <f t="shared" si="715"/>
        <v>0</v>
      </c>
      <c r="O380" s="4">
        <f t="shared" si="715"/>
        <v>551</v>
      </c>
      <c r="P380" s="135">
        <f t="shared" si="715"/>
        <v>-1.7840000000000002E-2</v>
      </c>
      <c r="Q380" s="4">
        <f t="shared" si="715"/>
        <v>550.98216000000002</v>
      </c>
      <c r="R380" s="4">
        <f t="shared" si="715"/>
        <v>591</v>
      </c>
      <c r="S380" s="4">
        <f t="shared" si="715"/>
        <v>0</v>
      </c>
      <c r="T380" s="4">
        <f t="shared" si="715"/>
        <v>591</v>
      </c>
      <c r="U380" s="135">
        <f t="shared" si="715"/>
        <v>-2.1839999999999998E-2</v>
      </c>
      <c r="V380" s="4">
        <f t="shared" si="715"/>
        <v>590.97816</v>
      </c>
      <c r="W380" s="67"/>
    </row>
    <row r="381" spans="1:23" ht="47.25" hidden="1" outlineLevel="3" x14ac:dyDescent="0.2">
      <c r="A381" s="5" t="s">
        <v>35</v>
      </c>
      <c r="B381" s="5" t="s">
        <v>273</v>
      </c>
      <c r="C381" s="5" t="s">
        <v>44</v>
      </c>
      <c r="D381" s="5"/>
      <c r="E381" s="21" t="s">
        <v>45</v>
      </c>
      <c r="F381" s="4">
        <f t="shared" si="715"/>
        <v>485</v>
      </c>
      <c r="G381" s="4">
        <f t="shared" si="715"/>
        <v>0</v>
      </c>
      <c r="H381" s="4">
        <f t="shared" si="715"/>
        <v>485</v>
      </c>
      <c r="I381" s="135">
        <f t="shared" si="715"/>
        <v>-2.3359999999999999E-2</v>
      </c>
      <c r="J381" s="135">
        <f t="shared" si="715"/>
        <v>0</v>
      </c>
      <c r="K381" s="135">
        <f t="shared" si="715"/>
        <v>0</v>
      </c>
      <c r="L381" s="4">
        <f t="shared" si="715"/>
        <v>484.97663999999997</v>
      </c>
      <c r="M381" s="4">
        <f t="shared" si="715"/>
        <v>551</v>
      </c>
      <c r="N381" s="4">
        <f t="shared" si="715"/>
        <v>0</v>
      </c>
      <c r="O381" s="4">
        <f t="shared" si="715"/>
        <v>551</v>
      </c>
      <c r="P381" s="135">
        <f t="shared" si="715"/>
        <v>-1.7840000000000002E-2</v>
      </c>
      <c r="Q381" s="4">
        <f t="shared" si="715"/>
        <v>550.98216000000002</v>
      </c>
      <c r="R381" s="4">
        <f t="shared" si="715"/>
        <v>591</v>
      </c>
      <c r="S381" s="4">
        <f t="shared" si="715"/>
        <v>0</v>
      </c>
      <c r="T381" s="4">
        <f t="shared" si="715"/>
        <v>591</v>
      </c>
      <c r="U381" s="135">
        <f t="shared" si="715"/>
        <v>-2.1839999999999998E-2</v>
      </c>
      <c r="V381" s="4">
        <f t="shared" si="715"/>
        <v>590.97816</v>
      </c>
      <c r="W381" s="67"/>
    </row>
    <row r="382" spans="1:23" ht="31.5" hidden="1" outlineLevel="4" x14ac:dyDescent="0.2">
      <c r="A382" s="5" t="s">
        <v>35</v>
      </c>
      <c r="B382" s="5" t="s">
        <v>273</v>
      </c>
      <c r="C382" s="5" t="s">
        <v>46</v>
      </c>
      <c r="D382" s="5"/>
      <c r="E382" s="21" t="s">
        <v>47</v>
      </c>
      <c r="F382" s="4">
        <f t="shared" si="715"/>
        <v>485</v>
      </c>
      <c r="G382" s="4">
        <f t="shared" si="715"/>
        <v>0</v>
      </c>
      <c r="H382" s="4">
        <f t="shared" si="715"/>
        <v>485</v>
      </c>
      <c r="I382" s="135">
        <f t="shared" si="715"/>
        <v>-2.3359999999999999E-2</v>
      </c>
      <c r="J382" s="135">
        <f t="shared" si="715"/>
        <v>0</v>
      </c>
      <c r="K382" s="135">
        <f t="shared" si="715"/>
        <v>0</v>
      </c>
      <c r="L382" s="4">
        <f t="shared" si="715"/>
        <v>484.97663999999997</v>
      </c>
      <c r="M382" s="4">
        <f t="shared" si="715"/>
        <v>551</v>
      </c>
      <c r="N382" s="4">
        <f t="shared" si="715"/>
        <v>0</v>
      </c>
      <c r="O382" s="4">
        <f t="shared" si="715"/>
        <v>551</v>
      </c>
      <c r="P382" s="135">
        <f t="shared" si="715"/>
        <v>-1.7840000000000002E-2</v>
      </c>
      <c r="Q382" s="4">
        <f t="shared" si="715"/>
        <v>550.98216000000002</v>
      </c>
      <c r="R382" s="4">
        <f t="shared" si="715"/>
        <v>591</v>
      </c>
      <c r="S382" s="4">
        <f t="shared" si="715"/>
        <v>0</v>
      </c>
      <c r="T382" s="4">
        <f t="shared" si="715"/>
        <v>591</v>
      </c>
      <c r="U382" s="135">
        <f t="shared" si="715"/>
        <v>-2.1839999999999998E-2</v>
      </c>
      <c r="V382" s="4">
        <f t="shared" si="715"/>
        <v>590.97816</v>
      </c>
      <c r="W382" s="67"/>
    </row>
    <row r="383" spans="1:23" s="92" customFormat="1" ht="47.25" hidden="1" outlineLevel="5" x14ac:dyDescent="0.2">
      <c r="A383" s="5" t="s">
        <v>35</v>
      </c>
      <c r="B383" s="5" t="s">
        <v>273</v>
      </c>
      <c r="C383" s="5" t="s">
        <v>240</v>
      </c>
      <c r="D383" s="5"/>
      <c r="E383" s="21" t="s">
        <v>241</v>
      </c>
      <c r="F383" s="4">
        <f t="shared" si="715"/>
        <v>485</v>
      </c>
      <c r="G383" s="4">
        <f t="shared" si="715"/>
        <v>0</v>
      </c>
      <c r="H383" s="4">
        <f t="shared" si="715"/>
        <v>485</v>
      </c>
      <c r="I383" s="135">
        <f t="shared" si="715"/>
        <v>-2.3359999999999999E-2</v>
      </c>
      <c r="J383" s="135">
        <f t="shared" si="715"/>
        <v>0</v>
      </c>
      <c r="K383" s="135">
        <f t="shared" si="715"/>
        <v>0</v>
      </c>
      <c r="L383" s="4">
        <f t="shared" si="715"/>
        <v>484.97663999999997</v>
      </c>
      <c r="M383" s="4">
        <f t="shared" si="715"/>
        <v>551</v>
      </c>
      <c r="N383" s="4">
        <f t="shared" si="715"/>
        <v>0</v>
      </c>
      <c r="O383" s="4">
        <f t="shared" si="715"/>
        <v>551</v>
      </c>
      <c r="P383" s="135">
        <f t="shared" si="715"/>
        <v>-1.7840000000000002E-2</v>
      </c>
      <c r="Q383" s="4">
        <f t="shared" si="715"/>
        <v>550.98216000000002</v>
      </c>
      <c r="R383" s="4">
        <f t="shared" si="715"/>
        <v>591</v>
      </c>
      <c r="S383" s="4">
        <f t="shared" si="715"/>
        <v>0</v>
      </c>
      <c r="T383" s="4">
        <f t="shared" si="715"/>
        <v>591</v>
      </c>
      <c r="U383" s="135">
        <f t="shared" si="715"/>
        <v>-2.1839999999999998E-2</v>
      </c>
      <c r="V383" s="4">
        <f t="shared" si="715"/>
        <v>590.97816</v>
      </c>
      <c r="W383" s="67"/>
    </row>
    <row r="384" spans="1:23" s="92" customFormat="1" ht="31.5" hidden="1" outlineLevel="7" x14ac:dyDescent="0.2">
      <c r="A384" s="11" t="s">
        <v>35</v>
      </c>
      <c r="B384" s="11" t="s">
        <v>273</v>
      </c>
      <c r="C384" s="11" t="s">
        <v>240</v>
      </c>
      <c r="D384" s="11" t="s">
        <v>11</v>
      </c>
      <c r="E384" s="16" t="s">
        <v>12</v>
      </c>
      <c r="F384" s="8">
        <v>485</v>
      </c>
      <c r="G384" s="8"/>
      <c r="H384" s="8">
        <f>SUM(F384:G384)</f>
        <v>485</v>
      </c>
      <c r="I384" s="136">
        <v>-2.3359999999999999E-2</v>
      </c>
      <c r="J384" s="136"/>
      <c r="K384" s="136"/>
      <c r="L384" s="8">
        <f>SUM(H384:K384)</f>
        <v>484.97663999999997</v>
      </c>
      <c r="M384" s="8">
        <v>551</v>
      </c>
      <c r="N384" s="8"/>
      <c r="O384" s="8">
        <f>SUM(M384:N384)</f>
        <v>551</v>
      </c>
      <c r="P384" s="136">
        <v>-1.7840000000000002E-2</v>
      </c>
      <c r="Q384" s="8">
        <f>SUM(O384:P384)</f>
        <v>550.98216000000002</v>
      </c>
      <c r="R384" s="8">
        <v>591</v>
      </c>
      <c r="S384" s="8"/>
      <c r="T384" s="8">
        <f>SUM(R384:S384)</f>
        <v>591</v>
      </c>
      <c r="U384" s="136">
        <f>-0.02184</f>
        <v>-2.1839999999999998E-2</v>
      </c>
      <c r="V384" s="8">
        <f>SUM(T384:U384)</f>
        <v>590.97816</v>
      </c>
      <c r="W384" s="67"/>
    </row>
    <row r="385" spans="1:23" ht="15.75" hidden="1" outlineLevel="7" x14ac:dyDescent="0.2">
      <c r="A385" s="5" t="s">
        <v>35</v>
      </c>
      <c r="B385" s="5" t="s">
        <v>567</v>
      </c>
      <c r="C385" s="11"/>
      <c r="D385" s="11"/>
      <c r="E385" s="12" t="s">
        <v>550</v>
      </c>
      <c r="F385" s="4">
        <f>F386</f>
        <v>350.2</v>
      </c>
      <c r="G385" s="4">
        <f t="shared" ref="G385:L385" si="716">G386</f>
        <v>0</v>
      </c>
      <c r="H385" s="4">
        <f t="shared" si="716"/>
        <v>350.2</v>
      </c>
      <c r="I385" s="135">
        <f t="shared" si="716"/>
        <v>0</v>
      </c>
      <c r="J385" s="135">
        <f t="shared" si="716"/>
        <v>0</v>
      </c>
      <c r="K385" s="135">
        <f t="shared" si="716"/>
        <v>0</v>
      </c>
      <c r="L385" s="4">
        <f t="shared" si="716"/>
        <v>350.2</v>
      </c>
      <c r="M385" s="4">
        <f t="shared" ref="M385:R385" si="717">M386</f>
        <v>150.19999999999999</v>
      </c>
      <c r="N385" s="4">
        <f t="shared" ref="N385" si="718">N386</f>
        <v>0</v>
      </c>
      <c r="O385" s="4">
        <f t="shared" ref="O385:Q385" si="719">O386</f>
        <v>150.19999999999999</v>
      </c>
      <c r="P385" s="135">
        <f t="shared" si="719"/>
        <v>0</v>
      </c>
      <c r="Q385" s="4">
        <f t="shared" si="719"/>
        <v>150.19999999999999</v>
      </c>
      <c r="R385" s="4">
        <f t="shared" si="717"/>
        <v>150.19999999999999</v>
      </c>
      <c r="S385" s="4">
        <f t="shared" ref="S385" si="720">S386</f>
        <v>0</v>
      </c>
      <c r="T385" s="4">
        <f t="shared" ref="T385:V385" si="721">T386</f>
        <v>150.19999999999999</v>
      </c>
      <c r="U385" s="135">
        <f t="shared" si="721"/>
        <v>0</v>
      </c>
      <c r="V385" s="4">
        <f t="shared" si="721"/>
        <v>150.19999999999999</v>
      </c>
      <c r="W385" s="67"/>
    </row>
    <row r="386" spans="1:23" ht="31.5" hidden="1" outlineLevel="1" x14ac:dyDescent="0.2">
      <c r="A386" s="5" t="s">
        <v>35</v>
      </c>
      <c r="B386" s="5" t="s">
        <v>277</v>
      </c>
      <c r="C386" s="5"/>
      <c r="D386" s="5"/>
      <c r="E386" s="21" t="s">
        <v>278</v>
      </c>
      <c r="F386" s="4">
        <f t="shared" ref="F386:V387" si="722">F387</f>
        <v>350.2</v>
      </c>
      <c r="G386" s="4">
        <f t="shared" si="722"/>
        <v>0</v>
      </c>
      <c r="H386" s="4">
        <f t="shared" si="722"/>
        <v>350.2</v>
      </c>
      <c r="I386" s="135">
        <f t="shared" si="722"/>
        <v>0</v>
      </c>
      <c r="J386" s="135">
        <f t="shared" si="722"/>
        <v>0</v>
      </c>
      <c r="K386" s="135">
        <f t="shared" si="722"/>
        <v>0</v>
      </c>
      <c r="L386" s="4">
        <f t="shared" si="722"/>
        <v>350.2</v>
      </c>
      <c r="M386" s="4">
        <f t="shared" si="722"/>
        <v>150.19999999999999</v>
      </c>
      <c r="N386" s="4">
        <f t="shared" si="722"/>
        <v>0</v>
      </c>
      <c r="O386" s="4">
        <f t="shared" si="722"/>
        <v>150.19999999999999</v>
      </c>
      <c r="P386" s="135">
        <f t="shared" si="722"/>
        <v>0</v>
      </c>
      <c r="Q386" s="4">
        <f t="shared" si="722"/>
        <v>150.19999999999999</v>
      </c>
      <c r="R386" s="4">
        <f t="shared" si="722"/>
        <v>150.19999999999999</v>
      </c>
      <c r="S386" s="4">
        <f t="shared" si="722"/>
        <v>0</v>
      </c>
      <c r="T386" s="4">
        <f t="shared" si="722"/>
        <v>150.19999999999999</v>
      </c>
      <c r="U386" s="135">
        <f t="shared" si="722"/>
        <v>0</v>
      </c>
      <c r="V386" s="4">
        <f t="shared" si="722"/>
        <v>150.19999999999999</v>
      </c>
      <c r="W386" s="67"/>
    </row>
    <row r="387" spans="1:23" ht="47.25" hidden="1" outlineLevel="2" x14ac:dyDescent="0.2">
      <c r="A387" s="5" t="s">
        <v>35</v>
      </c>
      <c r="B387" s="5" t="s">
        <v>277</v>
      </c>
      <c r="C387" s="5" t="s">
        <v>76</v>
      </c>
      <c r="D387" s="5"/>
      <c r="E387" s="21" t="s">
        <v>77</v>
      </c>
      <c r="F387" s="4">
        <f t="shared" si="722"/>
        <v>350.2</v>
      </c>
      <c r="G387" s="4">
        <f t="shared" si="722"/>
        <v>0</v>
      </c>
      <c r="H387" s="4">
        <f t="shared" si="722"/>
        <v>350.2</v>
      </c>
      <c r="I387" s="135">
        <f t="shared" si="722"/>
        <v>0</v>
      </c>
      <c r="J387" s="135">
        <f t="shared" si="722"/>
        <v>0</v>
      </c>
      <c r="K387" s="135">
        <f t="shared" si="722"/>
        <v>0</v>
      </c>
      <c r="L387" s="4">
        <f t="shared" si="722"/>
        <v>350.2</v>
      </c>
      <c r="M387" s="4">
        <f t="shared" si="722"/>
        <v>150.19999999999999</v>
      </c>
      <c r="N387" s="4">
        <f t="shared" si="722"/>
        <v>0</v>
      </c>
      <c r="O387" s="4">
        <f t="shared" si="722"/>
        <v>150.19999999999999</v>
      </c>
      <c r="P387" s="135">
        <f t="shared" si="722"/>
        <v>0</v>
      </c>
      <c r="Q387" s="4">
        <f t="shared" si="722"/>
        <v>150.19999999999999</v>
      </c>
      <c r="R387" s="4">
        <f t="shared" si="722"/>
        <v>150.19999999999999</v>
      </c>
      <c r="S387" s="4">
        <f t="shared" si="722"/>
        <v>0</v>
      </c>
      <c r="T387" s="4">
        <f t="shared" si="722"/>
        <v>150.19999999999999</v>
      </c>
      <c r="U387" s="135">
        <f t="shared" si="722"/>
        <v>0</v>
      </c>
      <c r="V387" s="4">
        <f t="shared" si="722"/>
        <v>150.19999999999999</v>
      </c>
      <c r="W387" s="67"/>
    </row>
    <row r="388" spans="1:23" ht="31.5" hidden="1" outlineLevel="3" x14ac:dyDescent="0.2">
      <c r="A388" s="5" t="s">
        <v>35</v>
      </c>
      <c r="B388" s="5" t="s">
        <v>277</v>
      </c>
      <c r="C388" s="5" t="s">
        <v>180</v>
      </c>
      <c r="D388" s="5"/>
      <c r="E388" s="21" t="s">
        <v>181</v>
      </c>
      <c r="F388" s="4">
        <f>F389+F394</f>
        <v>350.2</v>
      </c>
      <c r="G388" s="4">
        <f t="shared" ref="G388:J388" si="723">G389+G394</f>
        <v>0</v>
      </c>
      <c r="H388" s="4">
        <f t="shared" si="723"/>
        <v>350.2</v>
      </c>
      <c r="I388" s="135">
        <f t="shared" si="723"/>
        <v>0</v>
      </c>
      <c r="J388" s="135">
        <f t="shared" si="723"/>
        <v>0</v>
      </c>
      <c r="K388" s="135">
        <f t="shared" ref="K388:L388" si="724">K389+K394</f>
        <v>0</v>
      </c>
      <c r="L388" s="4">
        <f t="shared" si="724"/>
        <v>350.2</v>
      </c>
      <c r="M388" s="4">
        <f>M389+M394</f>
        <v>150.19999999999999</v>
      </c>
      <c r="N388" s="4">
        <f t="shared" ref="N388" si="725">N389+N394</f>
        <v>0</v>
      </c>
      <c r="O388" s="4">
        <f t="shared" ref="O388:Q388" si="726">O389+O394</f>
        <v>150.19999999999999</v>
      </c>
      <c r="P388" s="135">
        <f t="shared" si="726"/>
        <v>0</v>
      </c>
      <c r="Q388" s="4">
        <f t="shared" si="726"/>
        <v>150.19999999999999</v>
      </c>
      <c r="R388" s="4">
        <f>R389+R394</f>
        <v>150.19999999999999</v>
      </c>
      <c r="S388" s="4">
        <f t="shared" ref="S388" si="727">S389+S394</f>
        <v>0</v>
      </c>
      <c r="T388" s="4">
        <f t="shared" ref="T388:V388" si="728">T389+T394</f>
        <v>150.19999999999999</v>
      </c>
      <c r="U388" s="135">
        <f t="shared" si="728"/>
        <v>0</v>
      </c>
      <c r="V388" s="4">
        <f t="shared" si="728"/>
        <v>150.19999999999999</v>
      </c>
      <c r="W388" s="67"/>
    </row>
    <row r="389" spans="1:23" ht="15.75" hidden="1" outlineLevel="4" x14ac:dyDescent="0.2">
      <c r="A389" s="5" t="s">
        <v>35</v>
      </c>
      <c r="B389" s="5" t="s">
        <v>277</v>
      </c>
      <c r="C389" s="5" t="s">
        <v>182</v>
      </c>
      <c r="D389" s="5"/>
      <c r="E389" s="21" t="s">
        <v>183</v>
      </c>
      <c r="F389" s="4">
        <f>F390+F392</f>
        <v>295.2</v>
      </c>
      <c r="G389" s="4">
        <f t="shared" ref="G389:J389" si="729">G390+G392</f>
        <v>0</v>
      </c>
      <c r="H389" s="4">
        <f t="shared" si="729"/>
        <v>295.2</v>
      </c>
      <c r="I389" s="135">
        <f t="shared" si="729"/>
        <v>0</v>
      </c>
      <c r="J389" s="135">
        <f t="shared" si="729"/>
        <v>0</v>
      </c>
      <c r="K389" s="135">
        <f t="shared" ref="K389:L389" si="730">K390+K392</f>
        <v>0</v>
      </c>
      <c r="L389" s="4">
        <f t="shared" si="730"/>
        <v>295.2</v>
      </c>
      <c r="M389" s="4">
        <f t="shared" ref="M389:R389" si="731">M390+M392</f>
        <v>95.2</v>
      </c>
      <c r="N389" s="4">
        <f t="shared" ref="N389" si="732">N390+N392</f>
        <v>0</v>
      </c>
      <c r="O389" s="4">
        <f t="shared" ref="O389:Q389" si="733">O390+O392</f>
        <v>95.2</v>
      </c>
      <c r="P389" s="135">
        <f t="shared" si="733"/>
        <v>0</v>
      </c>
      <c r="Q389" s="4">
        <f t="shared" si="733"/>
        <v>95.2</v>
      </c>
      <c r="R389" s="4">
        <f t="shared" si="731"/>
        <v>95.2</v>
      </c>
      <c r="S389" s="4">
        <f t="shared" ref="S389" si="734">S390+S392</f>
        <v>0</v>
      </c>
      <c r="T389" s="4">
        <f t="shared" ref="T389:V389" si="735">T390+T392</f>
        <v>95.2</v>
      </c>
      <c r="U389" s="135">
        <f t="shared" si="735"/>
        <v>0</v>
      </c>
      <c r="V389" s="4">
        <f t="shared" si="735"/>
        <v>95.2</v>
      </c>
      <c r="W389" s="67"/>
    </row>
    <row r="390" spans="1:23" ht="31.5" hidden="1" outlineLevel="5" x14ac:dyDescent="0.2">
      <c r="A390" s="5" t="s">
        <v>35</v>
      </c>
      <c r="B390" s="5" t="s">
        <v>277</v>
      </c>
      <c r="C390" s="5" t="s">
        <v>279</v>
      </c>
      <c r="D390" s="5"/>
      <c r="E390" s="21" t="s">
        <v>280</v>
      </c>
      <c r="F390" s="4">
        <f t="shared" ref="F390:V390" si="736">F391</f>
        <v>95.2</v>
      </c>
      <c r="G390" s="4">
        <f t="shared" si="736"/>
        <v>0</v>
      </c>
      <c r="H390" s="4">
        <f t="shared" si="736"/>
        <v>95.2</v>
      </c>
      <c r="I390" s="135">
        <f t="shared" si="736"/>
        <v>0</v>
      </c>
      <c r="J390" s="135">
        <f t="shared" si="736"/>
        <v>0</v>
      </c>
      <c r="K390" s="135">
        <f t="shared" si="736"/>
        <v>0</v>
      </c>
      <c r="L390" s="4">
        <f t="shared" si="736"/>
        <v>95.2</v>
      </c>
      <c r="M390" s="4">
        <f t="shared" si="736"/>
        <v>95.2</v>
      </c>
      <c r="N390" s="4">
        <f t="shared" si="736"/>
        <v>0</v>
      </c>
      <c r="O390" s="4">
        <f t="shared" si="736"/>
        <v>95.2</v>
      </c>
      <c r="P390" s="135">
        <f t="shared" si="736"/>
        <v>0</v>
      </c>
      <c r="Q390" s="4">
        <f t="shared" si="736"/>
        <v>95.2</v>
      </c>
      <c r="R390" s="4">
        <f t="shared" si="736"/>
        <v>95.2</v>
      </c>
      <c r="S390" s="4">
        <f t="shared" si="736"/>
        <v>0</v>
      </c>
      <c r="T390" s="4">
        <f t="shared" si="736"/>
        <v>95.2</v>
      </c>
      <c r="U390" s="135">
        <f t="shared" si="736"/>
        <v>0</v>
      </c>
      <c r="V390" s="4">
        <f t="shared" si="736"/>
        <v>95.2</v>
      </c>
      <c r="W390" s="67"/>
    </row>
    <row r="391" spans="1:23" ht="31.5" hidden="1" outlineLevel="7" x14ac:dyDescent="0.2">
      <c r="A391" s="11" t="s">
        <v>35</v>
      </c>
      <c r="B391" s="11" t="s">
        <v>277</v>
      </c>
      <c r="C391" s="11" t="s">
        <v>279</v>
      </c>
      <c r="D391" s="11" t="s">
        <v>11</v>
      </c>
      <c r="E391" s="16" t="s">
        <v>12</v>
      </c>
      <c r="F391" s="8">
        <v>95.2</v>
      </c>
      <c r="G391" s="8"/>
      <c r="H391" s="8">
        <f>SUM(F391:G391)</f>
        <v>95.2</v>
      </c>
      <c r="I391" s="136"/>
      <c r="J391" s="136"/>
      <c r="K391" s="136"/>
      <c r="L391" s="8">
        <f>SUM(H391:K391)</f>
        <v>95.2</v>
      </c>
      <c r="M391" s="8">
        <v>95.2</v>
      </c>
      <c r="N391" s="8"/>
      <c r="O391" s="8">
        <f>SUM(M391:N391)</f>
        <v>95.2</v>
      </c>
      <c r="P391" s="136"/>
      <c r="Q391" s="8">
        <f>SUM(O391:P391)</f>
        <v>95.2</v>
      </c>
      <c r="R391" s="8">
        <v>95.2</v>
      </c>
      <c r="S391" s="8"/>
      <c r="T391" s="8">
        <f>SUM(R391:S391)</f>
        <v>95.2</v>
      </c>
      <c r="U391" s="136"/>
      <c r="V391" s="8">
        <f>SUM(T391:U391)</f>
        <v>95.2</v>
      </c>
      <c r="W391" s="67"/>
    </row>
    <row r="392" spans="1:23" ht="15.75" hidden="1" outlineLevel="5" x14ac:dyDescent="0.2">
      <c r="A392" s="5" t="s">
        <v>35</v>
      </c>
      <c r="B392" s="5" t="s">
        <v>277</v>
      </c>
      <c r="C392" s="5" t="s">
        <v>281</v>
      </c>
      <c r="D392" s="5"/>
      <c r="E392" s="21" t="s">
        <v>282</v>
      </c>
      <c r="F392" s="4">
        <f t="shared" ref="F392:V392" si="737">F393</f>
        <v>200</v>
      </c>
      <c r="G392" s="4">
        <f t="shared" si="737"/>
        <v>0</v>
      </c>
      <c r="H392" s="4">
        <f t="shared" si="737"/>
        <v>200</v>
      </c>
      <c r="I392" s="135">
        <f t="shared" si="737"/>
        <v>0</v>
      </c>
      <c r="J392" s="135">
        <f t="shared" si="737"/>
        <v>0</v>
      </c>
      <c r="K392" s="135">
        <f t="shared" si="737"/>
        <v>0</v>
      </c>
      <c r="L392" s="4">
        <f t="shared" si="737"/>
        <v>200</v>
      </c>
      <c r="M392" s="4">
        <f t="shared" si="737"/>
        <v>0</v>
      </c>
      <c r="N392" s="4">
        <f t="shared" si="737"/>
        <v>0</v>
      </c>
      <c r="O392" s="4"/>
      <c r="P392" s="135">
        <f t="shared" si="737"/>
        <v>0</v>
      </c>
      <c r="Q392" s="4">
        <f t="shared" si="737"/>
        <v>0</v>
      </c>
      <c r="R392" s="4">
        <f t="shared" si="737"/>
        <v>0</v>
      </c>
      <c r="S392" s="4">
        <f t="shared" si="737"/>
        <v>0</v>
      </c>
      <c r="T392" s="4"/>
      <c r="U392" s="135">
        <f t="shared" si="737"/>
        <v>0</v>
      </c>
      <c r="V392" s="4">
        <f t="shared" si="737"/>
        <v>0</v>
      </c>
      <c r="W392" s="67"/>
    </row>
    <row r="393" spans="1:23" ht="31.5" hidden="1" outlineLevel="7" x14ac:dyDescent="0.2">
      <c r="A393" s="11" t="s">
        <v>35</v>
      </c>
      <c r="B393" s="11" t="s">
        <v>277</v>
      </c>
      <c r="C393" s="11" t="s">
        <v>281</v>
      </c>
      <c r="D393" s="11" t="s">
        <v>11</v>
      </c>
      <c r="E393" s="16" t="s">
        <v>12</v>
      </c>
      <c r="F393" s="8">
        <v>200</v>
      </c>
      <c r="G393" s="8"/>
      <c r="H393" s="8">
        <f>SUM(F393:G393)</f>
        <v>200</v>
      </c>
      <c r="I393" s="136"/>
      <c r="J393" s="136"/>
      <c r="K393" s="136"/>
      <c r="L393" s="8">
        <f>SUM(H393:K393)</f>
        <v>200</v>
      </c>
      <c r="M393" s="8"/>
      <c r="N393" s="8"/>
      <c r="O393" s="8"/>
      <c r="P393" s="136"/>
      <c r="Q393" s="8">
        <f>SUM(O393:P393)</f>
        <v>0</v>
      </c>
      <c r="R393" s="8"/>
      <c r="S393" s="8"/>
      <c r="T393" s="8"/>
      <c r="U393" s="136"/>
      <c r="V393" s="8">
        <f>SUM(T393:U393)</f>
        <v>0</v>
      </c>
      <c r="W393" s="67"/>
    </row>
    <row r="394" spans="1:23" ht="31.5" hidden="1" outlineLevel="4" x14ac:dyDescent="0.2">
      <c r="A394" s="5" t="s">
        <v>35</v>
      </c>
      <c r="B394" s="5" t="s">
        <v>277</v>
      </c>
      <c r="C394" s="5" t="s">
        <v>283</v>
      </c>
      <c r="D394" s="5"/>
      <c r="E394" s="21" t="s">
        <v>284</v>
      </c>
      <c r="F394" s="4">
        <f t="shared" ref="F394:V395" si="738">F395</f>
        <v>55</v>
      </c>
      <c r="G394" s="4">
        <f t="shared" si="738"/>
        <v>0</v>
      </c>
      <c r="H394" s="4">
        <f t="shared" si="738"/>
        <v>55</v>
      </c>
      <c r="I394" s="135">
        <f t="shared" si="738"/>
        <v>0</v>
      </c>
      <c r="J394" s="135">
        <f t="shared" si="738"/>
        <v>0</v>
      </c>
      <c r="K394" s="135">
        <f t="shared" si="738"/>
        <v>0</v>
      </c>
      <c r="L394" s="4">
        <f t="shared" si="738"/>
        <v>55</v>
      </c>
      <c r="M394" s="4">
        <f t="shared" si="738"/>
        <v>55</v>
      </c>
      <c r="N394" s="4">
        <f t="shared" si="738"/>
        <v>0</v>
      </c>
      <c r="O394" s="4">
        <f t="shared" si="738"/>
        <v>55</v>
      </c>
      <c r="P394" s="135">
        <f t="shared" si="738"/>
        <v>0</v>
      </c>
      <c r="Q394" s="4">
        <f t="shared" si="738"/>
        <v>55</v>
      </c>
      <c r="R394" s="4">
        <f t="shared" si="738"/>
        <v>55</v>
      </c>
      <c r="S394" s="4">
        <f t="shared" si="738"/>
        <v>0</v>
      </c>
      <c r="T394" s="4">
        <f t="shared" si="738"/>
        <v>55</v>
      </c>
      <c r="U394" s="135">
        <f t="shared" si="738"/>
        <v>0</v>
      </c>
      <c r="V394" s="4">
        <f t="shared" si="738"/>
        <v>55</v>
      </c>
      <c r="W394" s="67"/>
    </row>
    <row r="395" spans="1:23" ht="15.75" hidden="1" outlineLevel="5" x14ac:dyDescent="0.2">
      <c r="A395" s="5" t="s">
        <v>35</v>
      </c>
      <c r="B395" s="5" t="s">
        <v>277</v>
      </c>
      <c r="C395" s="5" t="s">
        <v>285</v>
      </c>
      <c r="D395" s="5"/>
      <c r="E395" s="21" t="s">
        <v>286</v>
      </c>
      <c r="F395" s="4">
        <f t="shared" si="738"/>
        <v>55</v>
      </c>
      <c r="G395" s="4">
        <f t="shared" si="738"/>
        <v>0</v>
      </c>
      <c r="H395" s="4">
        <f t="shared" si="738"/>
        <v>55</v>
      </c>
      <c r="I395" s="135">
        <f t="shared" si="738"/>
        <v>0</v>
      </c>
      <c r="J395" s="135">
        <f t="shared" si="738"/>
        <v>0</v>
      </c>
      <c r="K395" s="135">
        <f t="shared" si="738"/>
        <v>0</v>
      </c>
      <c r="L395" s="4">
        <f t="shared" si="738"/>
        <v>55</v>
      </c>
      <c r="M395" s="4">
        <f t="shared" si="738"/>
        <v>55</v>
      </c>
      <c r="N395" s="4">
        <f t="shared" si="738"/>
        <v>0</v>
      </c>
      <c r="O395" s="4">
        <f t="shared" si="738"/>
        <v>55</v>
      </c>
      <c r="P395" s="135">
        <f t="shared" si="738"/>
        <v>0</v>
      </c>
      <c r="Q395" s="4">
        <f t="shared" si="738"/>
        <v>55</v>
      </c>
      <c r="R395" s="4">
        <f t="shared" si="738"/>
        <v>55</v>
      </c>
      <c r="S395" s="4">
        <f t="shared" si="738"/>
        <v>0</v>
      </c>
      <c r="T395" s="4">
        <f t="shared" si="738"/>
        <v>55</v>
      </c>
      <c r="U395" s="135">
        <f t="shared" si="738"/>
        <v>0</v>
      </c>
      <c r="V395" s="4">
        <f t="shared" si="738"/>
        <v>55</v>
      </c>
      <c r="W395" s="67"/>
    </row>
    <row r="396" spans="1:23" ht="31.5" hidden="1" outlineLevel="7" x14ac:dyDescent="0.2">
      <c r="A396" s="11" t="s">
        <v>35</v>
      </c>
      <c r="B396" s="11" t="s">
        <v>277</v>
      </c>
      <c r="C396" s="11" t="s">
        <v>285</v>
      </c>
      <c r="D396" s="11" t="s">
        <v>11</v>
      </c>
      <c r="E396" s="16" t="s">
        <v>12</v>
      </c>
      <c r="F396" s="8">
        <v>55</v>
      </c>
      <c r="G396" s="8"/>
      <c r="H396" s="8">
        <f>SUM(F396:G396)</f>
        <v>55</v>
      </c>
      <c r="I396" s="136"/>
      <c r="J396" s="136"/>
      <c r="K396" s="136"/>
      <c r="L396" s="8">
        <f>SUM(H396:K396)</f>
        <v>55</v>
      </c>
      <c r="M396" s="8">
        <v>55</v>
      </c>
      <c r="N396" s="8"/>
      <c r="O396" s="8">
        <f>SUM(M396:N396)</f>
        <v>55</v>
      </c>
      <c r="P396" s="136"/>
      <c r="Q396" s="8">
        <f>SUM(O396:P396)</f>
        <v>55</v>
      </c>
      <c r="R396" s="8">
        <v>55</v>
      </c>
      <c r="S396" s="8"/>
      <c r="T396" s="8">
        <f>SUM(R396:S396)</f>
        <v>55</v>
      </c>
      <c r="U396" s="136"/>
      <c r="V396" s="8">
        <f>SUM(T396:U396)</f>
        <v>55</v>
      </c>
      <c r="W396" s="67"/>
    </row>
    <row r="397" spans="1:23" ht="15.75" outlineLevel="7" x14ac:dyDescent="0.2">
      <c r="A397" s="5" t="s">
        <v>35</v>
      </c>
      <c r="B397" s="5" t="s">
        <v>559</v>
      </c>
      <c r="C397" s="11"/>
      <c r="D397" s="11"/>
      <c r="E397" s="12" t="s">
        <v>543</v>
      </c>
      <c r="F397" s="4">
        <f>F408+F430</f>
        <v>12410.3</v>
      </c>
      <c r="G397" s="4">
        <f>G408+G430</f>
        <v>0</v>
      </c>
      <c r="H397" s="4">
        <f>H408+H430</f>
        <v>12410.3</v>
      </c>
      <c r="I397" s="135">
        <f t="shared" ref="I397:V397" si="739">I408+I430+I398</f>
        <v>0</v>
      </c>
      <c r="J397" s="135">
        <f t="shared" si="739"/>
        <v>98195.593479999996</v>
      </c>
      <c r="K397" s="135">
        <f t="shared" si="739"/>
        <v>0</v>
      </c>
      <c r="L397" s="4">
        <f t="shared" si="739"/>
        <v>110605.89348</v>
      </c>
      <c r="M397" s="4">
        <f t="shared" si="739"/>
        <v>10940</v>
      </c>
      <c r="N397" s="4">
        <f t="shared" si="739"/>
        <v>0</v>
      </c>
      <c r="O397" s="4">
        <f t="shared" si="739"/>
        <v>10940</v>
      </c>
      <c r="P397" s="135">
        <f t="shared" si="739"/>
        <v>0</v>
      </c>
      <c r="Q397" s="4">
        <f t="shared" si="739"/>
        <v>10940</v>
      </c>
      <c r="R397" s="4">
        <f t="shared" si="739"/>
        <v>10940</v>
      </c>
      <c r="S397" s="4">
        <f t="shared" si="739"/>
        <v>0</v>
      </c>
      <c r="T397" s="4">
        <f t="shared" si="739"/>
        <v>10940</v>
      </c>
      <c r="U397" s="135">
        <f t="shared" si="739"/>
        <v>0</v>
      </c>
      <c r="V397" s="4">
        <f t="shared" si="739"/>
        <v>10940</v>
      </c>
      <c r="W397" s="67"/>
    </row>
    <row r="398" spans="1:23" ht="15.75" outlineLevel="7" x14ac:dyDescent="0.2">
      <c r="A398" s="5" t="s">
        <v>35</v>
      </c>
      <c r="B398" s="108" t="s">
        <v>287</v>
      </c>
      <c r="C398" s="108"/>
      <c r="D398" s="108"/>
      <c r="E398" s="109" t="s">
        <v>719</v>
      </c>
      <c r="F398" s="4"/>
      <c r="G398" s="4"/>
      <c r="H398" s="4"/>
      <c r="I398" s="135"/>
      <c r="J398" s="135">
        <f>J399</f>
        <v>98195.593479999996</v>
      </c>
      <c r="K398" s="135"/>
      <c r="L398" s="4">
        <f>L399</f>
        <v>98195.593479999996</v>
      </c>
      <c r="M398" s="4"/>
      <c r="N398" s="4"/>
      <c r="O398" s="4"/>
      <c r="P398" s="135"/>
      <c r="Q398" s="4"/>
      <c r="R398" s="4"/>
      <c r="S398" s="4"/>
      <c r="T398" s="4"/>
      <c r="U398" s="135"/>
      <c r="V398" s="4"/>
      <c r="W398" s="67"/>
    </row>
    <row r="399" spans="1:23" ht="31.5" outlineLevel="7" x14ac:dyDescent="0.2">
      <c r="A399" s="5" t="s">
        <v>35</v>
      </c>
      <c r="B399" s="108" t="s">
        <v>287</v>
      </c>
      <c r="C399" s="10" t="s">
        <v>289</v>
      </c>
      <c r="D399" s="10"/>
      <c r="E399" s="66" t="s">
        <v>290</v>
      </c>
      <c r="F399" s="4"/>
      <c r="G399" s="4"/>
      <c r="H399" s="4"/>
      <c r="I399" s="135"/>
      <c r="J399" s="135">
        <f>J400</f>
        <v>98195.593479999996</v>
      </c>
      <c r="K399" s="135"/>
      <c r="L399" s="4">
        <f>L400</f>
        <v>98195.593479999996</v>
      </c>
      <c r="M399" s="4"/>
      <c r="N399" s="4"/>
      <c r="O399" s="4"/>
      <c r="P399" s="135"/>
      <c r="Q399" s="4"/>
      <c r="R399" s="4"/>
      <c r="S399" s="4"/>
      <c r="T399" s="4"/>
      <c r="U399" s="135"/>
      <c r="V399" s="4"/>
      <c r="W399" s="67"/>
    </row>
    <row r="400" spans="1:23" ht="31.5" outlineLevel="7" x14ac:dyDescent="0.2">
      <c r="A400" s="5" t="s">
        <v>35</v>
      </c>
      <c r="B400" s="108" t="s">
        <v>287</v>
      </c>
      <c r="C400" s="10" t="s">
        <v>291</v>
      </c>
      <c r="D400" s="10"/>
      <c r="E400" s="66" t="s">
        <v>292</v>
      </c>
      <c r="F400" s="4"/>
      <c r="G400" s="4"/>
      <c r="H400" s="4"/>
      <c r="I400" s="135"/>
      <c r="J400" s="135">
        <f>J401</f>
        <v>98195.593479999996</v>
      </c>
      <c r="K400" s="135"/>
      <c r="L400" s="4">
        <f>L401</f>
        <v>98195.593479999996</v>
      </c>
      <c r="M400" s="4"/>
      <c r="N400" s="4"/>
      <c r="O400" s="4"/>
      <c r="P400" s="135"/>
      <c r="Q400" s="4"/>
      <c r="R400" s="4"/>
      <c r="S400" s="4"/>
      <c r="T400" s="4"/>
      <c r="U400" s="135"/>
      <c r="V400" s="4"/>
      <c r="W400" s="67"/>
    </row>
    <row r="401" spans="1:23" ht="47.25" outlineLevel="7" x14ac:dyDescent="0.2">
      <c r="A401" s="5" t="s">
        <v>35</v>
      </c>
      <c r="B401" s="108" t="s">
        <v>287</v>
      </c>
      <c r="C401" s="10" t="s">
        <v>293</v>
      </c>
      <c r="D401" s="10"/>
      <c r="E401" s="66" t="s">
        <v>294</v>
      </c>
      <c r="F401" s="4"/>
      <c r="G401" s="4"/>
      <c r="H401" s="4"/>
      <c r="I401" s="135"/>
      <c r="J401" s="135">
        <f>J402+J404</f>
        <v>98195.593479999996</v>
      </c>
      <c r="K401" s="135"/>
      <c r="L401" s="4">
        <f>L402+L404</f>
        <v>98195.593479999996</v>
      </c>
      <c r="M401" s="4"/>
      <c r="N401" s="4"/>
      <c r="O401" s="4"/>
      <c r="P401" s="135"/>
      <c r="Q401" s="4"/>
      <c r="R401" s="4"/>
      <c r="S401" s="4"/>
      <c r="T401" s="4"/>
      <c r="U401" s="135"/>
      <c r="V401" s="4"/>
      <c r="W401" s="67"/>
    </row>
    <row r="402" spans="1:23" ht="31.5" outlineLevel="7" x14ac:dyDescent="0.2">
      <c r="A402" s="5" t="s">
        <v>35</v>
      </c>
      <c r="B402" s="108" t="s">
        <v>287</v>
      </c>
      <c r="C402" s="10" t="s">
        <v>720</v>
      </c>
      <c r="D402" s="10" t="s">
        <v>699</v>
      </c>
      <c r="E402" s="66" t="s">
        <v>721</v>
      </c>
      <c r="F402" s="4"/>
      <c r="G402" s="4"/>
      <c r="H402" s="4"/>
      <c r="I402" s="135"/>
      <c r="J402" s="135">
        <f>J403</f>
        <v>580</v>
      </c>
      <c r="K402" s="135"/>
      <c r="L402" s="4">
        <f>L403</f>
        <v>580</v>
      </c>
      <c r="M402" s="4"/>
      <c r="N402" s="4"/>
      <c r="O402" s="4"/>
      <c r="P402" s="135"/>
      <c r="Q402" s="4"/>
      <c r="R402" s="4"/>
      <c r="S402" s="4"/>
      <c r="T402" s="4"/>
      <c r="U402" s="135"/>
      <c r="V402" s="4"/>
      <c r="W402" s="67"/>
    </row>
    <row r="403" spans="1:23" ht="31.5" outlineLevel="7" x14ac:dyDescent="0.2">
      <c r="A403" s="11" t="s">
        <v>35</v>
      </c>
      <c r="B403" s="110" t="s">
        <v>287</v>
      </c>
      <c r="C403" s="9" t="s">
        <v>720</v>
      </c>
      <c r="D403" s="9" t="s">
        <v>92</v>
      </c>
      <c r="E403" s="65" t="s">
        <v>591</v>
      </c>
      <c r="F403" s="4"/>
      <c r="G403" s="4"/>
      <c r="H403" s="4"/>
      <c r="I403" s="135"/>
      <c r="J403" s="136">
        <v>580</v>
      </c>
      <c r="K403" s="135"/>
      <c r="L403" s="8">
        <f>SUM(H403:K403)</f>
        <v>580</v>
      </c>
      <c r="M403" s="4"/>
      <c r="N403" s="4"/>
      <c r="O403" s="4"/>
      <c r="P403" s="135"/>
      <c r="Q403" s="4"/>
      <c r="R403" s="4"/>
      <c r="S403" s="4"/>
      <c r="T403" s="4"/>
      <c r="U403" s="135"/>
      <c r="V403" s="4"/>
      <c r="W403" s="67"/>
    </row>
    <row r="404" spans="1:23" ht="94.5" outlineLevel="7" x14ac:dyDescent="0.2">
      <c r="A404" s="5" t="s">
        <v>35</v>
      </c>
      <c r="B404" s="108" t="s">
        <v>287</v>
      </c>
      <c r="C404" s="10" t="s">
        <v>722</v>
      </c>
      <c r="D404" s="10"/>
      <c r="E404" s="104" t="s">
        <v>847</v>
      </c>
      <c r="F404" s="4"/>
      <c r="G404" s="4"/>
      <c r="H404" s="4"/>
      <c r="I404" s="135"/>
      <c r="J404" s="143">
        <f>J405</f>
        <v>97615.593479999996</v>
      </c>
      <c r="K404" s="135"/>
      <c r="L404" s="111">
        <f>L405</f>
        <v>97615.593479999996</v>
      </c>
      <c r="M404" s="4"/>
      <c r="N404" s="4"/>
      <c r="O404" s="4"/>
      <c r="P404" s="135"/>
      <c r="Q404" s="4"/>
      <c r="R404" s="4"/>
      <c r="S404" s="4"/>
      <c r="T404" s="4"/>
      <c r="U404" s="135"/>
      <c r="V404" s="4"/>
      <c r="W404" s="67"/>
    </row>
    <row r="405" spans="1:23" ht="31.5" outlineLevel="7" x14ac:dyDescent="0.2">
      <c r="A405" s="11" t="s">
        <v>35</v>
      </c>
      <c r="B405" s="110" t="s">
        <v>287</v>
      </c>
      <c r="C405" s="9" t="s">
        <v>722</v>
      </c>
      <c r="D405" s="9" t="s">
        <v>723</v>
      </c>
      <c r="E405" s="65" t="s">
        <v>144</v>
      </c>
      <c r="F405" s="4"/>
      <c r="G405" s="4"/>
      <c r="H405" s="4"/>
      <c r="I405" s="135"/>
      <c r="J405" s="139">
        <f>J407</f>
        <v>97615.593479999996</v>
      </c>
      <c r="K405" s="135"/>
      <c r="L405" s="47">
        <f>SUM(H405:K405)</f>
        <v>97615.593479999996</v>
      </c>
      <c r="M405" s="4"/>
      <c r="N405" s="4"/>
      <c r="O405" s="4"/>
      <c r="P405" s="135"/>
      <c r="Q405" s="4"/>
      <c r="R405" s="4"/>
      <c r="S405" s="4"/>
      <c r="T405" s="4"/>
      <c r="U405" s="135"/>
      <c r="V405" s="4"/>
      <c r="W405" s="67"/>
    </row>
    <row r="406" spans="1:23" ht="15.75" outlineLevel="7" x14ac:dyDescent="0.2">
      <c r="A406" s="11"/>
      <c r="B406" s="110"/>
      <c r="C406" s="9"/>
      <c r="D406" s="9"/>
      <c r="E406" s="65" t="s">
        <v>645</v>
      </c>
      <c r="F406" s="4"/>
      <c r="G406" s="4"/>
      <c r="H406" s="4"/>
      <c r="I406" s="135"/>
      <c r="J406" s="136"/>
      <c r="K406" s="135"/>
      <c r="L406" s="47"/>
      <c r="M406" s="4"/>
      <c r="N406" s="4"/>
      <c r="O406" s="4"/>
      <c r="P406" s="135"/>
      <c r="Q406" s="4"/>
      <c r="R406" s="4"/>
      <c r="S406" s="4"/>
      <c r="T406" s="4"/>
      <c r="U406" s="135"/>
      <c r="V406" s="4"/>
      <c r="W406" s="67"/>
    </row>
    <row r="407" spans="1:23" ht="15.75" outlineLevel="7" x14ac:dyDescent="0.2">
      <c r="A407" s="11"/>
      <c r="B407" s="110"/>
      <c r="C407" s="9"/>
      <c r="D407" s="9"/>
      <c r="E407" s="65" t="s">
        <v>724</v>
      </c>
      <c r="F407" s="4"/>
      <c r="G407" s="4"/>
      <c r="H407" s="4"/>
      <c r="I407" s="135"/>
      <c r="J407" s="139">
        <v>97615.593479999996</v>
      </c>
      <c r="K407" s="135"/>
      <c r="L407" s="47">
        <f>SUM(H407:K407)</f>
        <v>97615.593479999996</v>
      </c>
      <c r="M407" s="4"/>
      <c r="N407" s="4"/>
      <c r="O407" s="4"/>
      <c r="P407" s="135"/>
      <c r="Q407" s="4"/>
      <c r="R407" s="4"/>
      <c r="S407" s="4"/>
      <c r="T407" s="4"/>
      <c r="U407" s="135"/>
      <c r="V407" s="4"/>
      <c r="W407" s="67"/>
    </row>
    <row r="408" spans="1:23" ht="31.5" hidden="1" outlineLevel="1" x14ac:dyDescent="0.2">
      <c r="A408" s="5" t="s">
        <v>35</v>
      </c>
      <c r="B408" s="5" t="s">
        <v>21</v>
      </c>
      <c r="C408" s="5"/>
      <c r="D408" s="5"/>
      <c r="E408" s="21" t="s">
        <v>22</v>
      </c>
      <c r="F408" s="4">
        <f>F409+F419+F414</f>
        <v>533.9</v>
      </c>
      <c r="G408" s="4">
        <f t="shared" ref="G408:J408" si="740">G409+G419+G414</f>
        <v>0</v>
      </c>
      <c r="H408" s="4">
        <f t="shared" si="740"/>
        <v>533.9</v>
      </c>
      <c r="I408" s="135">
        <f t="shared" si="740"/>
        <v>0</v>
      </c>
      <c r="J408" s="135">
        <f t="shared" si="740"/>
        <v>0</v>
      </c>
      <c r="K408" s="135">
        <f t="shared" ref="K408:L408" si="741">K409+K419+K414</f>
        <v>0</v>
      </c>
      <c r="L408" s="4">
        <f t="shared" si="741"/>
        <v>533.9</v>
      </c>
      <c r="M408" s="4">
        <f t="shared" ref="M408:R408" si="742">M409+M419+M414</f>
        <v>250</v>
      </c>
      <c r="N408" s="4">
        <f t="shared" ref="N408" si="743">N409+N419+N414</f>
        <v>0</v>
      </c>
      <c r="O408" s="4">
        <f t="shared" ref="O408:Q408" si="744">O409+O419+O414</f>
        <v>250</v>
      </c>
      <c r="P408" s="135">
        <f t="shared" si="744"/>
        <v>0</v>
      </c>
      <c r="Q408" s="4">
        <f t="shared" si="744"/>
        <v>250</v>
      </c>
      <c r="R408" s="4">
        <f t="shared" si="742"/>
        <v>250</v>
      </c>
      <c r="S408" s="4">
        <f t="shared" ref="S408" si="745">S409+S419+S414</f>
        <v>0</v>
      </c>
      <c r="T408" s="4">
        <f t="shared" ref="T408:V408" si="746">T409+T419+T414</f>
        <v>250</v>
      </c>
      <c r="U408" s="135">
        <f t="shared" si="746"/>
        <v>0</v>
      </c>
      <c r="V408" s="4">
        <f t="shared" si="746"/>
        <v>250</v>
      </c>
      <c r="W408" s="67"/>
    </row>
    <row r="409" spans="1:23" ht="47.25" hidden="1" outlineLevel="2" x14ac:dyDescent="0.2">
      <c r="A409" s="5" t="s">
        <v>35</v>
      </c>
      <c r="B409" s="5" t="s">
        <v>21</v>
      </c>
      <c r="C409" s="5" t="s">
        <v>76</v>
      </c>
      <c r="D409" s="5"/>
      <c r="E409" s="21" t="s">
        <v>77</v>
      </c>
      <c r="F409" s="4">
        <f t="shared" ref="F409:V412" si="747">F410</f>
        <v>39.9</v>
      </c>
      <c r="G409" s="4">
        <f t="shared" si="747"/>
        <v>0</v>
      </c>
      <c r="H409" s="4">
        <f t="shared" si="747"/>
        <v>39.9</v>
      </c>
      <c r="I409" s="135">
        <f t="shared" si="747"/>
        <v>0</v>
      </c>
      <c r="J409" s="135">
        <f t="shared" si="747"/>
        <v>0</v>
      </c>
      <c r="K409" s="135">
        <f t="shared" si="747"/>
        <v>0</v>
      </c>
      <c r="L409" s="4">
        <f t="shared" si="747"/>
        <v>39.9</v>
      </c>
      <c r="M409" s="4">
        <f t="shared" si="747"/>
        <v>0</v>
      </c>
      <c r="N409" s="4">
        <f t="shared" si="747"/>
        <v>0</v>
      </c>
      <c r="O409" s="4"/>
      <c r="P409" s="135">
        <f t="shared" si="747"/>
        <v>0</v>
      </c>
      <c r="Q409" s="4">
        <f t="shared" si="747"/>
        <v>0</v>
      </c>
      <c r="R409" s="4">
        <f t="shared" si="747"/>
        <v>0</v>
      </c>
      <c r="S409" s="4">
        <f t="shared" si="747"/>
        <v>0</v>
      </c>
      <c r="T409" s="4"/>
      <c r="U409" s="135">
        <f t="shared" si="747"/>
        <v>0</v>
      </c>
      <c r="V409" s="4">
        <f t="shared" si="747"/>
        <v>0</v>
      </c>
      <c r="W409" s="67"/>
    </row>
    <row r="410" spans="1:23" ht="47.25" hidden="1" outlineLevel="3" x14ac:dyDescent="0.2">
      <c r="A410" s="5" t="s">
        <v>35</v>
      </c>
      <c r="B410" s="5" t="s">
        <v>21</v>
      </c>
      <c r="C410" s="5" t="s">
        <v>130</v>
      </c>
      <c r="D410" s="5"/>
      <c r="E410" s="21" t="s">
        <v>131</v>
      </c>
      <c r="F410" s="4">
        <f t="shared" si="747"/>
        <v>39.9</v>
      </c>
      <c r="G410" s="4">
        <f t="shared" si="747"/>
        <v>0</v>
      </c>
      <c r="H410" s="4">
        <f t="shared" si="747"/>
        <v>39.9</v>
      </c>
      <c r="I410" s="135">
        <f t="shared" si="747"/>
        <v>0</v>
      </c>
      <c r="J410" s="135">
        <f t="shared" si="747"/>
        <v>0</v>
      </c>
      <c r="K410" s="135">
        <f t="shared" si="747"/>
        <v>0</v>
      </c>
      <c r="L410" s="4">
        <f t="shared" si="747"/>
        <v>39.9</v>
      </c>
      <c r="M410" s="4">
        <f t="shared" si="747"/>
        <v>0</v>
      </c>
      <c r="N410" s="4">
        <f t="shared" si="747"/>
        <v>0</v>
      </c>
      <c r="O410" s="4"/>
      <c r="P410" s="135">
        <f t="shared" si="747"/>
        <v>0</v>
      </c>
      <c r="Q410" s="4">
        <f t="shared" si="747"/>
        <v>0</v>
      </c>
      <c r="R410" s="4">
        <f t="shared" si="747"/>
        <v>0</v>
      </c>
      <c r="S410" s="4">
        <f t="shared" si="747"/>
        <v>0</v>
      </c>
      <c r="T410" s="4"/>
      <c r="U410" s="135">
        <f t="shared" si="747"/>
        <v>0</v>
      </c>
      <c r="V410" s="4">
        <f t="shared" si="747"/>
        <v>0</v>
      </c>
      <c r="W410" s="67"/>
    </row>
    <row r="411" spans="1:23" ht="31.5" hidden="1" outlineLevel="4" x14ac:dyDescent="0.2">
      <c r="A411" s="5" t="s">
        <v>35</v>
      </c>
      <c r="B411" s="5" t="s">
        <v>21</v>
      </c>
      <c r="C411" s="5" t="s">
        <v>132</v>
      </c>
      <c r="D411" s="5"/>
      <c r="E411" s="21" t="s">
        <v>57</v>
      </c>
      <c r="F411" s="4">
        <f t="shared" si="747"/>
        <v>39.9</v>
      </c>
      <c r="G411" s="4">
        <f t="shared" si="747"/>
        <v>0</v>
      </c>
      <c r="H411" s="4">
        <f t="shared" si="747"/>
        <v>39.9</v>
      </c>
      <c r="I411" s="135">
        <f t="shared" si="747"/>
        <v>0</v>
      </c>
      <c r="J411" s="135">
        <f t="shared" si="747"/>
        <v>0</v>
      </c>
      <c r="K411" s="135">
        <f t="shared" si="747"/>
        <v>0</v>
      </c>
      <c r="L411" s="4">
        <f t="shared" si="747"/>
        <v>39.9</v>
      </c>
      <c r="M411" s="4">
        <f t="shared" si="747"/>
        <v>0</v>
      </c>
      <c r="N411" s="4">
        <f t="shared" si="747"/>
        <v>0</v>
      </c>
      <c r="O411" s="4"/>
      <c r="P411" s="135">
        <f t="shared" si="747"/>
        <v>0</v>
      </c>
      <c r="Q411" s="4">
        <f t="shared" si="747"/>
        <v>0</v>
      </c>
      <c r="R411" s="4">
        <f t="shared" si="747"/>
        <v>0</v>
      </c>
      <c r="S411" s="4">
        <f t="shared" si="747"/>
        <v>0</v>
      </c>
      <c r="T411" s="4"/>
      <c r="U411" s="135">
        <f t="shared" si="747"/>
        <v>0</v>
      </c>
      <c r="V411" s="4">
        <f t="shared" si="747"/>
        <v>0</v>
      </c>
      <c r="W411" s="67"/>
    </row>
    <row r="412" spans="1:23" ht="15.75" hidden="1" outlineLevel="5" x14ac:dyDescent="0.2">
      <c r="A412" s="5" t="s">
        <v>35</v>
      </c>
      <c r="B412" s="5" t="s">
        <v>21</v>
      </c>
      <c r="C412" s="5" t="s">
        <v>133</v>
      </c>
      <c r="D412" s="5"/>
      <c r="E412" s="21" t="s">
        <v>134</v>
      </c>
      <c r="F412" s="4">
        <f t="shared" si="747"/>
        <v>39.9</v>
      </c>
      <c r="G412" s="4">
        <f t="shared" si="747"/>
        <v>0</v>
      </c>
      <c r="H412" s="4">
        <f t="shared" si="747"/>
        <v>39.9</v>
      </c>
      <c r="I412" s="135">
        <f t="shared" si="747"/>
        <v>0</v>
      </c>
      <c r="J412" s="135">
        <f t="shared" si="747"/>
        <v>0</v>
      </c>
      <c r="K412" s="135">
        <f t="shared" si="747"/>
        <v>0</v>
      </c>
      <c r="L412" s="4">
        <f t="shared" si="747"/>
        <v>39.9</v>
      </c>
      <c r="M412" s="4">
        <f t="shared" si="747"/>
        <v>0</v>
      </c>
      <c r="N412" s="4">
        <f t="shared" si="747"/>
        <v>0</v>
      </c>
      <c r="O412" s="4"/>
      <c r="P412" s="135">
        <f t="shared" si="747"/>
        <v>0</v>
      </c>
      <c r="Q412" s="4">
        <f t="shared" si="747"/>
        <v>0</v>
      </c>
      <c r="R412" s="4">
        <f t="shared" si="747"/>
        <v>0</v>
      </c>
      <c r="S412" s="4">
        <f t="shared" si="747"/>
        <v>0</v>
      </c>
      <c r="T412" s="4"/>
      <c r="U412" s="135">
        <f t="shared" si="747"/>
        <v>0</v>
      </c>
      <c r="V412" s="4">
        <f t="shared" si="747"/>
        <v>0</v>
      </c>
      <c r="W412" s="67"/>
    </row>
    <row r="413" spans="1:23" ht="31.5" hidden="1" outlineLevel="7" x14ac:dyDescent="0.2">
      <c r="A413" s="11" t="s">
        <v>35</v>
      </c>
      <c r="B413" s="11" t="s">
        <v>21</v>
      </c>
      <c r="C413" s="11" t="s">
        <v>133</v>
      </c>
      <c r="D413" s="11" t="s">
        <v>11</v>
      </c>
      <c r="E413" s="16" t="s">
        <v>12</v>
      </c>
      <c r="F413" s="8">
        <v>39.9</v>
      </c>
      <c r="G413" s="8"/>
      <c r="H413" s="8">
        <f>SUM(F413:G413)</f>
        <v>39.9</v>
      </c>
      <c r="I413" s="136"/>
      <c r="J413" s="136"/>
      <c r="K413" s="136"/>
      <c r="L413" s="8">
        <f>SUM(H413:K413)</f>
        <v>39.9</v>
      </c>
      <c r="M413" s="8"/>
      <c r="N413" s="8"/>
      <c r="O413" s="8"/>
      <c r="P413" s="136"/>
      <c r="Q413" s="8">
        <f>SUM(O413:P413)</f>
        <v>0</v>
      </c>
      <c r="R413" s="8"/>
      <c r="S413" s="8"/>
      <c r="T413" s="8"/>
      <c r="U413" s="136"/>
      <c r="V413" s="8">
        <f>SUM(T413:U413)</f>
        <v>0</v>
      </c>
      <c r="W413" s="67"/>
    </row>
    <row r="414" spans="1:23" ht="31.5" hidden="1" outlineLevel="7" x14ac:dyDescent="0.2">
      <c r="A414" s="5" t="s">
        <v>35</v>
      </c>
      <c r="B414" s="5" t="s">
        <v>21</v>
      </c>
      <c r="C414" s="5" t="s">
        <v>170</v>
      </c>
      <c r="D414" s="5"/>
      <c r="E414" s="99" t="s">
        <v>171</v>
      </c>
      <c r="F414" s="4">
        <f>F415</f>
        <v>89</v>
      </c>
      <c r="G414" s="4">
        <f t="shared" ref="G414:L414" si="748">G415</f>
        <v>0</v>
      </c>
      <c r="H414" s="4">
        <f t="shared" si="748"/>
        <v>89</v>
      </c>
      <c r="I414" s="135">
        <f t="shared" si="748"/>
        <v>0</v>
      </c>
      <c r="J414" s="135">
        <f t="shared" si="748"/>
        <v>0</v>
      </c>
      <c r="K414" s="135">
        <f t="shared" si="748"/>
        <v>0</v>
      </c>
      <c r="L414" s="4">
        <f t="shared" si="748"/>
        <v>89</v>
      </c>
      <c r="M414" s="4">
        <f t="shared" ref="M414:R414" si="749">M415</f>
        <v>0</v>
      </c>
      <c r="N414" s="4">
        <f t="shared" ref="N414" si="750">N415</f>
        <v>0</v>
      </c>
      <c r="O414" s="4"/>
      <c r="P414" s="135">
        <f t="shared" ref="P414:Q414" si="751">P415</f>
        <v>0</v>
      </c>
      <c r="Q414" s="4">
        <f t="shared" si="751"/>
        <v>0</v>
      </c>
      <c r="R414" s="4">
        <f t="shared" si="749"/>
        <v>0</v>
      </c>
      <c r="S414" s="4">
        <f t="shared" ref="S414" si="752">S415</f>
        <v>0</v>
      </c>
      <c r="T414" s="4"/>
      <c r="U414" s="135">
        <f t="shared" ref="U414:V414" si="753">U415</f>
        <v>0</v>
      </c>
      <c r="V414" s="4">
        <f t="shared" si="753"/>
        <v>0</v>
      </c>
      <c r="W414" s="67"/>
    </row>
    <row r="415" spans="1:23" ht="47.25" hidden="1" outlineLevel="7" x14ac:dyDescent="0.2">
      <c r="A415" s="5" t="s">
        <v>35</v>
      </c>
      <c r="B415" s="5" t="s">
        <v>21</v>
      </c>
      <c r="C415" s="5" t="s">
        <v>188</v>
      </c>
      <c r="D415" s="5"/>
      <c r="E415" s="21" t="s">
        <v>189</v>
      </c>
      <c r="F415" s="4">
        <f t="shared" ref="F415:V417" si="754">F416</f>
        <v>89</v>
      </c>
      <c r="G415" s="4">
        <f t="shared" si="754"/>
        <v>0</v>
      </c>
      <c r="H415" s="4">
        <f t="shared" si="754"/>
        <v>89</v>
      </c>
      <c r="I415" s="135">
        <f t="shared" si="754"/>
        <v>0</v>
      </c>
      <c r="J415" s="135">
        <f t="shared" si="754"/>
        <v>0</v>
      </c>
      <c r="K415" s="135">
        <f t="shared" si="754"/>
        <v>0</v>
      </c>
      <c r="L415" s="4">
        <f t="shared" si="754"/>
        <v>89</v>
      </c>
      <c r="M415" s="4">
        <f t="shared" si="754"/>
        <v>0</v>
      </c>
      <c r="N415" s="4">
        <f t="shared" si="754"/>
        <v>0</v>
      </c>
      <c r="O415" s="4"/>
      <c r="P415" s="135">
        <f t="shared" si="754"/>
        <v>0</v>
      </c>
      <c r="Q415" s="4">
        <f t="shared" si="754"/>
        <v>0</v>
      </c>
      <c r="R415" s="4">
        <f t="shared" si="754"/>
        <v>0</v>
      </c>
      <c r="S415" s="4">
        <f t="shared" si="754"/>
        <v>0</v>
      </c>
      <c r="T415" s="4"/>
      <c r="U415" s="135">
        <f t="shared" si="754"/>
        <v>0</v>
      </c>
      <c r="V415" s="4">
        <f t="shared" si="754"/>
        <v>0</v>
      </c>
      <c r="W415" s="67"/>
    </row>
    <row r="416" spans="1:23" ht="31.5" hidden="1" outlineLevel="7" x14ac:dyDescent="0.2">
      <c r="A416" s="5" t="s">
        <v>35</v>
      </c>
      <c r="B416" s="5" t="s">
        <v>21</v>
      </c>
      <c r="C416" s="5" t="s">
        <v>274</v>
      </c>
      <c r="D416" s="5"/>
      <c r="E416" s="21" t="s">
        <v>57</v>
      </c>
      <c r="F416" s="4">
        <f t="shared" si="754"/>
        <v>89</v>
      </c>
      <c r="G416" s="4">
        <f t="shared" si="754"/>
        <v>0</v>
      </c>
      <c r="H416" s="4">
        <f t="shared" si="754"/>
        <v>89</v>
      </c>
      <c r="I416" s="135">
        <f t="shared" si="754"/>
        <v>0</v>
      </c>
      <c r="J416" s="135">
        <f t="shared" si="754"/>
        <v>0</v>
      </c>
      <c r="K416" s="135">
        <f t="shared" si="754"/>
        <v>0</v>
      </c>
      <c r="L416" s="4">
        <f t="shared" si="754"/>
        <v>89</v>
      </c>
      <c r="M416" s="4">
        <f t="shared" si="754"/>
        <v>0</v>
      </c>
      <c r="N416" s="4">
        <f t="shared" si="754"/>
        <v>0</v>
      </c>
      <c r="O416" s="4"/>
      <c r="P416" s="135">
        <f t="shared" si="754"/>
        <v>0</v>
      </c>
      <c r="Q416" s="4">
        <f t="shared" si="754"/>
        <v>0</v>
      </c>
      <c r="R416" s="4">
        <f t="shared" si="754"/>
        <v>0</v>
      </c>
      <c r="S416" s="4">
        <f t="shared" si="754"/>
        <v>0</v>
      </c>
      <c r="T416" s="4"/>
      <c r="U416" s="135">
        <f t="shared" si="754"/>
        <v>0</v>
      </c>
      <c r="V416" s="4">
        <f t="shared" si="754"/>
        <v>0</v>
      </c>
      <c r="W416" s="67"/>
    </row>
    <row r="417" spans="1:23" ht="31.5" hidden="1" outlineLevel="7" x14ac:dyDescent="0.2">
      <c r="A417" s="5" t="s">
        <v>35</v>
      </c>
      <c r="B417" s="5" t="s">
        <v>21</v>
      </c>
      <c r="C417" s="5" t="s">
        <v>275</v>
      </c>
      <c r="D417" s="5"/>
      <c r="E417" s="21" t="s">
        <v>276</v>
      </c>
      <c r="F417" s="4">
        <f t="shared" si="754"/>
        <v>89</v>
      </c>
      <c r="G417" s="4">
        <f t="shared" si="754"/>
        <v>0</v>
      </c>
      <c r="H417" s="4">
        <f t="shared" si="754"/>
        <v>89</v>
      </c>
      <c r="I417" s="135">
        <f t="shared" si="754"/>
        <v>0</v>
      </c>
      <c r="J417" s="135">
        <f t="shared" si="754"/>
        <v>0</v>
      </c>
      <c r="K417" s="135">
        <f t="shared" si="754"/>
        <v>0</v>
      </c>
      <c r="L417" s="4">
        <f t="shared" si="754"/>
        <v>89</v>
      </c>
      <c r="M417" s="4">
        <f t="shared" si="754"/>
        <v>0</v>
      </c>
      <c r="N417" s="4">
        <f t="shared" si="754"/>
        <v>0</v>
      </c>
      <c r="O417" s="4"/>
      <c r="P417" s="135">
        <f t="shared" si="754"/>
        <v>0</v>
      </c>
      <c r="Q417" s="4">
        <f t="shared" si="754"/>
        <v>0</v>
      </c>
      <c r="R417" s="4">
        <f t="shared" si="754"/>
        <v>0</v>
      </c>
      <c r="S417" s="4">
        <f t="shared" si="754"/>
        <v>0</v>
      </c>
      <c r="T417" s="4"/>
      <c r="U417" s="135">
        <f t="shared" si="754"/>
        <v>0</v>
      </c>
      <c r="V417" s="4">
        <f t="shared" si="754"/>
        <v>0</v>
      </c>
      <c r="W417" s="67"/>
    </row>
    <row r="418" spans="1:23" ht="31.5" hidden="1" outlineLevel="7" x14ac:dyDescent="0.2">
      <c r="A418" s="11" t="s">
        <v>35</v>
      </c>
      <c r="B418" s="11" t="s">
        <v>21</v>
      </c>
      <c r="C418" s="11" t="s">
        <v>275</v>
      </c>
      <c r="D418" s="11" t="s">
        <v>92</v>
      </c>
      <c r="E418" s="16" t="s">
        <v>93</v>
      </c>
      <c r="F418" s="8">
        <v>89</v>
      </c>
      <c r="G418" s="8"/>
      <c r="H418" s="8">
        <f>SUM(F418:G418)</f>
        <v>89</v>
      </c>
      <c r="I418" s="136"/>
      <c r="J418" s="136"/>
      <c r="K418" s="136"/>
      <c r="L418" s="8">
        <f>SUM(H418:K418)</f>
        <v>89</v>
      </c>
      <c r="M418" s="8"/>
      <c r="N418" s="8"/>
      <c r="O418" s="8"/>
      <c r="P418" s="136"/>
      <c r="Q418" s="8">
        <f>SUM(O418:P418)</f>
        <v>0</v>
      </c>
      <c r="R418" s="8"/>
      <c r="S418" s="8"/>
      <c r="T418" s="8"/>
      <c r="U418" s="136"/>
      <c r="V418" s="8">
        <f>SUM(T418:U418)</f>
        <v>0</v>
      </c>
      <c r="W418" s="67"/>
    </row>
    <row r="419" spans="1:23" ht="31.5" hidden="1" outlineLevel="2" x14ac:dyDescent="0.2">
      <c r="A419" s="5" t="s">
        <v>35</v>
      </c>
      <c r="B419" s="5" t="s">
        <v>21</v>
      </c>
      <c r="C419" s="5" t="s">
        <v>52</v>
      </c>
      <c r="D419" s="5"/>
      <c r="E419" s="21" t="s">
        <v>53</v>
      </c>
      <c r="F419" s="4">
        <f>F420+F424</f>
        <v>405</v>
      </c>
      <c r="G419" s="4">
        <f t="shared" ref="G419:J419" si="755">G420+G424</f>
        <v>0</v>
      </c>
      <c r="H419" s="4">
        <f t="shared" si="755"/>
        <v>405</v>
      </c>
      <c r="I419" s="135">
        <f t="shared" si="755"/>
        <v>0</v>
      </c>
      <c r="J419" s="135">
        <f t="shared" si="755"/>
        <v>0</v>
      </c>
      <c r="K419" s="135">
        <f t="shared" ref="K419:L419" si="756">K420+K424</f>
        <v>0</v>
      </c>
      <c r="L419" s="4">
        <f t="shared" si="756"/>
        <v>405</v>
      </c>
      <c r="M419" s="4">
        <f t="shared" ref="M419:R419" si="757">M420+M424</f>
        <v>250</v>
      </c>
      <c r="N419" s="4">
        <f t="shared" ref="N419" si="758">N420+N424</f>
        <v>0</v>
      </c>
      <c r="O419" s="4">
        <f t="shared" ref="O419:Q419" si="759">O420+O424</f>
        <v>250</v>
      </c>
      <c r="P419" s="135">
        <f t="shared" si="759"/>
        <v>0</v>
      </c>
      <c r="Q419" s="4">
        <f t="shared" si="759"/>
        <v>250</v>
      </c>
      <c r="R419" s="4">
        <f t="shared" si="757"/>
        <v>250</v>
      </c>
      <c r="S419" s="4">
        <f t="shared" ref="S419" si="760">S420+S424</f>
        <v>0</v>
      </c>
      <c r="T419" s="4">
        <f t="shared" ref="T419:V419" si="761">T420+T424</f>
        <v>250</v>
      </c>
      <c r="U419" s="135">
        <f t="shared" si="761"/>
        <v>0</v>
      </c>
      <c r="V419" s="4">
        <f t="shared" si="761"/>
        <v>250</v>
      </c>
      <c r="W419" s="67"/>
    </row>
    <row r="420" spans="1:23" ht="31.5" hidden="1" outlineLevel="3" x14ac:dyDescent="0.2">
      <c r="A420" s="5" t="s">
        <v>35</v>
      </c>
      <c r="B420" s="5" t="s">
        <v>21</v>
      </c>
      <c r="C420" s="5" t="s">
        <v>98</v>
      </c>
      <c r="D420" s="5"/>
      <c r="E420" s="21" t="s">
        <v>99</v>
      </c>
      <c r="F420" s="4">
        <f t="shared" ref="F420:V422" si="762">F421</f>
        <v>325</v>
      </c>
      <c r="G420" s="4">
        <f t="shared" si="762"/>
        <v>0</v>
      </c>
      <c r="H420" s="4">
        <f t="shared" si="762"/>
        <v>325</v>
      </c>
      <c r="I420" s="135">
        <f t="shared" si="762"/>
        <v>0</v>
      </c>
      <c r="J420" s="135">
        <f t="shared" si="762"/>
        <v>0</v>
      </c>
      <c r="K420" s="135">
        <f t="shared" si="762"/>
        <v>0</v>
      </c>
      <c r="L420" s="4">
        <f t="shared" si="762"/>
        <v>325</v>
      </c>
      <c r="M420" s="4">
        <f t="shared" si="762"/>
        <v>250</v>
      </c>
      <c r="N420" s="4">
        <f t="shared" si="762"/>
        <v>0</v>
      </c>
      <c r="O420" s="4">
        <f t="shared" si="762"/>
        <v>250</v>
      </c>
      <c r="P420" s="135">
        <f t="shared" si="762"/>
        <v>0</v>
      </c>
      <c r="Q420" s="4">
        <f t="shared" si="762"/>
        <v>250</v>
      </c>
      <c r="R420" s="4">
        <f t="shared" si="762"/>
        <v>250</v>
      </c>
      <c r="S420" s="4">
        <f t="shared" si="762"/>
        <v>0</v>
      </c>
      <c r="T420" s="4">
        <f t="shared" si="762"/>
        <v>250</v>
      </c>
      <c r="U420" s="135">
        <f t="shared" si="762"/>
        <v>0</v>
      </c>
      <c r="V420" s="4">
        <f t="shared" si="762"/>
        <v>250</v>
      </c>
      <c r="W420" s="67"/>
    </row>
    <row r="421" spans="1:23" ht="47.25" hidden="1" outlineLevel="4" x14ac:dyDescent="0.2">
      <c r="A421" s="5" t="s">
        <v>35</v>
      </c>
      <c r="B421" s="5" t="s">
        <v>21</v>
      </c>
      <c r="C421" s="5" t="s">
        <v>100</v>
      </c>
      <c r="D421" s="5"/>
      <c r="E421" s="21" t="s">
        <v>101</v>
      </c>
      <c r="F421" s="4">
        <f t="shared" si="762"/>
        <v>325</v>
      </c>
      <c r="G421" s="4">
        <f t="shared" si="762"/>
        <v>0</v>
      </c>
      <c r="H421" s="4">
        <f t="shared" si="762"/>
        <v>325</v>
      </c>
      <c r="I421" s="135">
        <f t="shared" si="762"/>
        <v>0</v>
      </c>
      <c r="J421" s="135">
        <f t="shared" si="762"/>
        <v>0</v>
      </c>
      <c r="K421" s="135">
        <f t="shared" si="762"/>
        <v>0</v>
      </c>
      <c r="L421" s="4">
        <f t="shared" si="762"/>
        <v>325</v>
      </c>
      <c r="M421" s="4">
        <f t="shared" si="762"/>
        <v>250</v>
      </c>
      <c r="N421" s="4">
        <f t="shared" si="762"/>
        <v>0</v>
      </c>
      <c r="O421" s="4">
        <f t="shared" si="762"/>
        <v>250</v>
      </c>
      <c r="P421" s="135">
        <f t="shared" si="762"/>
        <v>0</v>
      </c>
      <c r="Q421" s="4">
        <f t="shared" si="762"/>
        <v>250</v>
      </c>
      <c r="R421" s="4">
        <f t="shared" si="762"/>
        <v>250</v>
      </c>
      <c r="S421" s="4">
        <f t="shared" si="762"/>
        <v>0</v>
      </c>
      <c r="T421" s="4">
        <f t="shared" si="762"/>
        <v>250</v>
      </c>
      <c r="U421" s="135">
        <f t="shared" si="762"/>
        <v>0</v>
      </c>
      <c r="V421" s="4">
        <f t="shared" si="762"/>
        <v>250</v>
      </c>
      <c r="W421" s="67"/>
    </row>
    <row r="422" spans="1:23" ht="15.75" hidden="1" outlineLevel="5" x14ac:dyDescent="0.2">
      <c r="A422" s="5" t="s">
        <v>35</v>
      </c>
      <c r="B422" s="5" t="s">
        <v>21</v>
      </c>
      <c r="C422" s="5" t="s">
        <v>102</v>
      </c>
      <c r="D422" s="5"/>
      <c r="E422" s="21" t="s">
        <v>103</v>
      </c>
      <c r="F422" s="4">
        <f t="shared" si="762"/>
        <v>325</v>
      </c>
      <c r="G422" s="4">
        <f t="shared" si="762"/>
        <v>0</v>
      </c>
      <c r="H422" s="4">
        <f t="shared" si="762"/>
        <v>325</v>
      </c>
      <c r="I422" s="135">
        <f t="shared" si="762"/>
        <v>0</v>
      </c>
      <c r="J422" s="135">
        <f t="shared" si="762"/>
        <v>0</v>
      </c>
      <c r="K422" s="135">
        <f t="shared" si="762"/>
        <v>0</v>
      </c>
      <c r="L422" s="4">
        <f t="shared" si="762"/>
        <v>325</v>
      </c>
      <c r="M422" s="4">
        <f t="shared" si="762"/>
        <v>250</v>
      </c>
      <c r="N422" s="4">
        <f t="shared" si="762"/>
        <v>0</v>
      </c>
      <c r="O422" s="4">
        <f t="shared" si="762"/>
        <v>250</v>
      </c>
      <c r="P422" s="135">
        <f t="shared" si="762"/>
        <v>0</v>
      </c>
      <c r="Q422" s="4">
        <f t="shared" si="762"/>
        <v>250</v>
      </c>
      <c r="R422" s="4">
        <f t="shared" si="762"/>
        <v>250</v>
      </c>
      <c r="S422" s="4">
        <f t="shared" si="762"/>
        <v>0</v>
      </c>
      <c r="T422" s="4">
        <f t="shared" si="762"/>
        <v>250</v>
      </c>
      <c r="U422" s="135">
        <f t="shared" si="762"/>
        <v>0</v>
      </c>
      <c r="V422" s="4">
        <f t="shared" si="762"/>
        <v>250</v>
      </c>
      <c r="W422" s="67"/>
    </row>
    <row r="423" spans="1:23" ht="31.5" hidden="1" outlineLevel="7" x14ac:dyDescent="0.2">
      <c r="A423" s="11" t="s">
        <v>35</v>
      </c>
      <c r="B423" s="11" t="s">
        <v>21</v>
      </c>
      <c r="C423" s="11" t="s">
        <v>102</v>
      </c>
      <c r="D423" s="11" t="s">
        <v>11</v>
      </c>
      <c r="E423" s="16" t="s">
        <v>12</v>
      </c>
      <c r="F423" s="8">
        <v>325</v>
      </c>
      <c r="G423" s="8"/>
      <c r="H423" s="8">
        <f>SUM(F423:G423)</f>
        <v>325</v>
      </c>
      <c r="I423" s="136"/>
      <c r="J423" s="136"/>
      <c r="K423" s="136"/>
      <c r="L423" s="8">
        <f>SUM(H423:K423)</f>
        <v>325</v>
      </c>
      <c r="M423" s="8">
        <v>250</v>
      </c>
      <c r="N423" s="8"/>
      <c r="O423" s="8">
        <f>SUM(M423:N423)</f>
        <v>250</v>
      </c>
      <c r="P423" s="136"/>
      <c r="Q423" s="8">
        <f>SUM(O423:P423)</f>
        <v>250</v>
      </c>
      <c r="R423" s="8">
        <v>250</v>
      </c>
      <c r="S423" s="8"/>
      <c r="T423" s="8">
        <f>SUM(R423:S423)</f>
        <v>250</v>
      </c>
      <c r="U423" s="136"/>
      <c r="V423" s="8">
        <f>SUM(T423:U423)</f>
        <v>250</v>
      </c>
      <c r="W423" s="67"/>
    </row>
    <row r="424" spans="1:23" ht="47.25" hidden="1" outlineLevel="3" x14ac:dyDescent="0.2">
      <c r="A424" s="5" t="s">
        <v>35</v>
      </c>
      <c r="B424" s="5" t="s">
        <v>21</v>
      </c>
      <c r="C424" s="5" t="s">
        <v>54</v>
      </c>
      <c r="D424" s="5"/>
      <c r="E424" s="21" t="s">
        <v>55</v>
      </c>
      <c r="F424" s="4">
        <f>F425</f>
        <v>80</v>
      </c>
      <c r="G424" s="4">
        <f t="shared" ref="G424:L424" si="763">G425</f>
        <v>0</v>
      </c>
      <c r="H424" s="4">
        <f t="shared" si="763"/>
        <v>80</v>
      </c>
      <c r="I424" s="135">
        <f t="shared" si="763"/>
        <v>0</v>
      </c>
      <c r="J424" s="135">
        <f t="shared" si="763"/>
        <v>0</v>
      </c>
      <c r="K424" s="135">
        <f t="shared" si="763"/>
        <v>0</v>
      </c>
      <c r="L424" s="4">
        <f t="shared" si="763"/>
        <v>80</v>
      </c>
      <c r="M424" s="4">
        <f t="shared" ref="M424:R424" si="764">M425</f>
        <v>0</v>
      </c>
      <c r="N424" s="4">
        <f t="shared" ref="N424" si="765">N425</f>
        <v>0</v>
      </c>
      <c r="O424" s="4"/>
      <c r="P424" s="135">
        <f t="shared" ref="P424:Q424" si="766">P425</f>
        <v>0</v>
      </c>
      <c r="Q424" s="4">
        <f t="shared" si="766"/>
        <v>0</v>
      </c>
      <c r="R424" s="4">
        <f t="shared" si="764"/>
        <v>0</v>
      </c>
      <c r="S424" s="4">
        <f t="shared" ref="S424" si="767">S425</f>
        <v>0</v>
      </c>
      <c r="T424" s="4"/>
      <c r="U424" s="135">
        <f t="shared" ref="U424:V424" si="768">U425</f>
        <v>0</v>
      </c>
      <c r="V424" s="4">
        <f t="shared" si="768"/>
        <v>0</v>
      </c>
      <c r="W424" s="67"/>
    </row>
    <row r="425" spans="1:23" ht="47.25" hidden="1" outlineLevel="4" x14ac:dyDescent="0.2">
      <c r="A425" s="5" t="s">
        <v>35</v>
      </c>
      <c r="B425" s="5" t="s">
        <v>21</v>
      </c>
      <c r="C425" s="5" t="s">
        <v>113</v>
      </c>
      <c r="D425" s="5"/>
      <c r="E425" s="21" t="s">
        <v>114</v>
      </c>
      <c r="F425" s="4">
        <f>F426+F428</f>
        <v>80</v>
      </c>
      <c r="G425" s="4">
        <f t="shared" ref="G425:J425" si="769">G426+G428</f>
        <v>0</v>
      </c>
      <c r="H425" s="4">
        <f t="shared" si="769"/>
        <v>80</v>
      </c>
      <c r="I425" s="135">
        <f t="shared" si="769"/>
        <v>0</v>
      </c>
      <c r="J425" s="135">
        <f t="shared" si="769"/>
        <v>0</v>
      </c>
      <c r="K425" s="135">
        <f t="shared" ref="K425:L425" si="770">K426+K428</f>
        <v>0</v>
      </c>
      <c r="L425" s="4">
        <f t="shared" si="770"/>
        <v>80</v>
      </c>
      <c r="M425" s="4">
        <f t="shared" ref="M425:R425" si="771">M426+M428</f>
        <v>0</v>
      </c>
      <c r="N425" s="4">
        <f t="shared" ref="N425" si="772">N426+N428</f>
        <v>0</v>
      </c>
      <c r="O425" s="4"/>
      <c r="P425" s="135">
        <f t="shared" ref="P425:Q425" si="773">P426+P428</f>
        <v>0</v>
      </c>
      <c r="Q425" s="4">
        <f t="shared" si="773"/>
        <v>0</v>
      </c>
      <c r="R425" s="4">
        <f t="shared" si="771"/>
        <v>0</v>
      </c>
      <c r="S425" s="4">
        <f t="shared" ref="S425" si="774">S426+S428</f>
        <v>0</v>
      </c>
      <c r="T425" s="4"/>
      <c r="U425" s="135">
        <f t="shared" ref="U425:V425" si="775">U426+U428</f>
        <v>0</v>
      </c>
      <c r="V425" s="4">
        <f t="shared" si="775"/>
        <v>0</v>
      </c>
      <c r="W425" s="67"/>
    </row>
    <row r="426" spans="1:23" ht="15.75" hidden="1" outlineLevel="5" x14ac:dyDescent="0.2">
      <c r="A426" s="5" t="s">
        <v>35</v>
      </c>
      <c r="B426" s="5" t="s">
        <v>21</v>
      </c>
      <c r="C426" s="5" t="s">
        <v>115</v>
      </c>
      <c r="D426" s="5"/>
      <c r="E426" s="21" t="s">
        <v>116</v>
      </c>
      <c r="F426" s="4">
        <f t="shared" ref="F426:V426" si="776">F427</f>
        <v>30</v>
      </c>
      <c r="G426" s="4">
        <f t="shared" si="776"/>
        <v>0</v>
      </c>
      <c r="H426" s="4">
        <f t="shared" si="776"/>
        <v>30</v>
      </c>
      <c r="I426" s="135">
        <f t="shared" si="776"/>
        <v>0</v>
      </c>
      <c r="J426" s="135">
        <f t="shared" si="776"/>
        <v>0</v>
      </c>
      <c r="K426" s="135">
        <f t="shared" si="776"/>
        <v>0</v>
      </c>
      <c r="L426" s="4">
        <f t="shared" si="776"/>
        <v>30</v>
      </c>
      <c r="M426" s="4">
        <f t="shared" si="776"/>
        <v>0</v>
      </c>
      <c r="N426" s="4">
        <f t="shared" si="776"/>
        <v>0</v>
      </c>
      <c r="O426" s="4"/>
      <c r="P426" s="135">
        <f t="shared" si="776"/>
        <v>0</v>
      </c>
      <c r="Q426" s="4">
        <f t="shared" si="776"/>
        <v>0</v>
      </c>
      <c r="R426" s="4">
        <f t="shared" si="776"/>
        <v>0</v>
      </c>
      <c r="S426" s="4">
        <f t="shared" si="776"/>
        <v>0</v>
      </c>
      <c r="T426" s="4"/>
      <c r="U426" s="135">
        <f t="shared" si="776"/>
        <v>0</v>
      </c>
      <c r="V426" s="4">
        <f t="shared" si="776"/>
        <v>0</v>
      </c>
      <c r="W426" s="67"/>
    </row>
    <row r="427" spans="1:23" ht="31.5" hidden="1" outlineLevel="7" x14ac:dyDescent="0.2">
      <c r="A427" s="11" t="s">
        <v>35</v>
      </c>
      <c r="B427" s="11" t="s">
        <v>21</v>
      </c>
      <c r="C427" s="11" t="s">
        <v>115</v>
      </c>
      <c r="D427" s="11" t="s">
        <v>92</v>
      </c>
      <c r="E427" s="16" t="s">
        <v>93</v>
      </c>
      <c r="F427" s="8">
        <v>30</v>
      </c>
      <c r="G427" s="8"/>
      <c r="H427" s="8">
        <f>SUM(F427:G427)</f>
        <v>30</v>
      </c>
      <c r="I427" s="136"/>
      <c r="J427" s="136"/>
      <c r="K427" s="136"/>
      <c r="L427" s="8">
        <f>SUM(H427:K427)</f>
        <v>30</v>
      </c>
      <c r="M427" s="8"/>
      <c r="N427" s="8"/>
      <c r="O427" s="8"/>
      <c r="P427" s="136"/>
      <c r="Q427" s="8">
        <f>SUM(O427:P427)</f>
        <v>0</v>
      </c>
      <c r="R427" s="8"/>
      <c r="S427" s="8"/>
      <c r="T427" s="8"/>
      <c r="U427" s="136"/>
      <c r="V427" s="8">
        <f>SUM(T427:U427)</f>
        <v>0</v>
      </c>
      <c r="W427" s="67"/>
    </row>
    <row r="428" spans="1:23" ht="15.75" hidden="1" outlineLevel="5" x14ac:dyDescent="0.2">
      <c r="A428" s="5" t="s">
        <v>35</v>
      </c>
      <c r="B428" s="5" t="s">
        <v>21</v>
      </c>
      <c r="C428" s="5" t="s">
        <v>295</v>
      </c>
      <c r="D428" s="5"/>
      <c r="E428" s="21" t="s">
        <v>296</v>
      </c>
      <c r="F428" s="4">
        <f t="shared" ref="F428:V428" si="777">F429</f>
        <v>50</v>
      </c>
      <c r="G428" s="4">
        <f t="shared" si="777"/>
        <v>0</v>
      </c>
      <c r="H428" s="4">
        <f t="shared" si="777"/>
        <v>50</v>
      </c>
      <c r="I428" s="135">
        <f t="shared" si="777"/>
        <v>0</v>
      </c>
      <c r="J428" s="135">
        <f t="shared" si="777"/>
        <v>0</v>
      </c>
      <c r="K428" s="135">
        <f t="shared" si="777"/>
        <v>0</v>
      </c>
      <c r="L428" s="4">
        <f t="shared" si="777"/>
        <v>50</v>
      </c>
      <c r="M428" s="4">
        <f t="shared" si="777"/>
        <v>0</v>
      </c>
      <c r="N428" s="4">
        <f t="shared" si="777"/>
        <v>0</v>
      </c>
      <c r="O428" s="4"/>
      <c r="P428" s="135">
        <f t="shared" si="777"/>
        <v>0</v>
      </c>
      <c r="Q428" s="4">
        <f t="shared" si="777"/>
        <v>0</v>
      </c>
      <c r="R428" s="4">
        <f t="shared" si="777"/>
        <v>0</v>
      </c>
      <c r="S428" s="4">
        <f t="shared" si="777"/>
        <v>0</v>
      </c>
      <c r="T428" s="4"/>
      <c r="U428" s="135">
        <f t="shared" si="777"/>
        <v>0</v>
      </c>
      <c r="V428" s="4">
        <f t="shared" si="777"/>
        <v>0</v>
      </c>
      <c r="W428" s="67"/>
    </row>
    <row r="429" spans="1:23" ht="31.5" hidden="1" outlineLevel="7" x14ac:dyDescent="0.2">
      <c r="A429" s="11" t="s">
        <v>35</v>
      </c>
      <c r="B429" s="11" t="s">
        <v>21</v>
      </c>
      <c r="C429" s="11" t="s">
        <v>295</v>
      </c>
      <c r="D429" s="11" t="s">
        <v>92</v>
      </c>
      <c r="E429" s="16" t="s">
        <v>93</v>
      </c>
      <c r="F429" s="8">
        <v>50</v>
      </c>
      <c r="G429" s="8"/>
      <c r="H429" s="8">
        <f>SUM(F429:G429)</f>
        <v>50</v>
      </c>
      <c r="I429" s="136"/>
      <c r="J429" s="136"/>
      <c r="K429" s="136"/>
      <c r="L429" s="8">
        <f>SUM(H429:K429)</f>
        <v>50</v>
      </c>
      <c r="M429" s="8"/>
      <c r="N429" s="8"/>
      <c r="O429" s="8"/>
      <c r="P429" s="136"/>
      <c r="Q429" s="8">
        <f>SUM(O429:P429)</f>
        <v>0</v>
      </c>
      <c r="R429" s="8"/>
      <c r="S429" s="8"/>
      <c r="T429" s="8"/>
      <c r="U429" s="136"/>
      <c r="V429" s="8">
        <f>SUM(T429:U429)</f>
        <v>0</v>
      </c>
      <c r="W429" s="67"/>
    </row>
    <row r="430" spans="1:23" ht="15.75" hidden="1" outlineLevel="1" x14ac:dyDescent="0.2">
      <c r="A430" s="5" t="s">
        <v>35</v>
      </c>
      <c r="B430" s="5" t="s">
        <v>297</v>
      </c>
      <c r="C430" s="5"/>
      <c r="D430" s="5"/>
      <c r="E430" s="21" t="s">
        <v>298</v>
      </c>
      <c r="F430" s="4">
        <f t="shared" ref="F430:V433" si="778">F431</f>
        <v>11876.4</v>
      </c>
      <c r="G430" s="4">
        <f t="shared" si="778"/>
        <v>0</v>
      </c>
      <c r="H430" s="4">
        <f t="shared" si="778"/>
        <v>11876.4</v>
      </c>
      <c r="I430" s="135">
        <f t="shared" si="778"/>
        <v>0</v>
      </c>
      <c r="J430" s="135">
        <f t="shared" si="778"/>
        <v>0</v>
      </c>
      <c r="K430" s="135">
        <f t="shared" si="778"/>
        <v>0</v>
      </c>
      <c r="L430" s="4">
        <f t="shared" si="778"/>
        <v>11876.4</v>
      </c>
      <c r="M430" s="4">
        <f t="shared" si="778"/>
        <v>10690</v>
      </c>
      <c r="N430" s="4">
        <f t="shared" si="778"/>
        <v>0</v>
      </c>
      <c r="O430" s="4">
        <f t="shared" si="778"/>
        <v>10690</v>
      </c>
      <c r="P430" s="135">
        <f t="shared" si="778"/>
        <v>0</v>
      </c>
      <c r="Q430" s="4">
        <f t="shared" si="778"/>
        <v>10690</v>
      </c>
      <c r="R430" s="4">
        <f t="shared" si="778"/>
        <v>10690</v>
      </c>
      <c r="S430" s="4">
        <f t="shared" si="778"/>
        <v>0</v>
      </c>
      <c r="T430" s="4">
        <f t="shared" si="778"/>
        <v>10690</v>
      </c>
      <c r="U430" s="135">
        <f t="shared" si="778"/>
        <v>0</v>
      </c>
      <c r="V430" s="4">
        <f t="shared" si="778"/>
        <v>10690</v>
      </c>
      <c r="W430" s="67"/>
    </row>
    <row r="431" spans="1:23" ht="31.5" hidden="1" outlineLevel="2" x14ac:dyDescent="0.2">
      <c r="A431" s="5" t="s">
        <v>35</v>
      </c>
      <c r="B431" s="5" t="s">
        <v>297</v>
      </c>
      <c r="C431" s="5" t="s">
        <v>52</v>
      </c>
      <c r="D431" s="5"/>
      <c r="E431" s="21" t="s">
        <v>53</v>
      </c>
      <c r="F431" s="4">
        <f t="shared" si="778"/>
        <v>11876.4</v>
      </c>
      <c r="G431" s="4">
        <f t="shared" si="778"/>
        <v>0</v>
      </c>
      <c r="H431" s="4">
        <f t="shared" si="778"/>
        <v>11876.4</v>
      </c>
      <c r="I431" s="135">
        <f t="shared" si="778"/>
        <v>0</v>
      </c>
      <c r="J431" s="135">
        <f t="shared" si="778"/>
        <v>0</v>
      </c>
      <c r="K431" s="135">
        <f t="shared" si="778"/>
        <v>0</v>
      </c>
      <c r="L431" s="4">
        <f t="shared" si="778"/>
        <v>11876.4</v>
      </c>
      <c r="M431" s="4">
        <f t="shared" si="778"/>
        <v>10690</v>
      </c>
      <c r="N431" s="4">
        <f t="shared" si="778"/>
        <v>0</v>
      </c>
      <c r="O431" s="4">
        <f t="shared" si="778"/>
        <v>10690</v>
      </c>
      <c r="P431" s="135">
        <f t="shared" si="778"/>
        <v>0</v>
      </c>
      <c r="Q431" s="4">
        <f t="shared" si="778"/>
        <v>10690</v>
      </c>
      <c r="R431" s="4">
        <f t="shared" si="778"/>
        <v>10690</v>
      </c>
      <c r="S431" s="4">
        <f t="shared" si="778"/>
        <v>0</v>
      </c>
      <c r="T431" s="4">
        <f t="shared" si="778"/>
        <v>10690</v>
      </c>
      <c r="U431" s="135">
        <f t="shared" si="778"/>
        <v>0</v>
      </c>
      <c r="V431" s="4">
        <f t="shared" si="778"/>
        <v>10690</v>
      </c>
      <c r="W431" s="67"/>
    </row>
    <row r="432" spans="1:23" ht="47.25" hidden="1" outlineLevel="3" x14ac:dyDescent="0.2">
      <c r="A432" s="5" t="s">
        <v>35</v>
      </c>
      <c r="B432" s="5" t="s">
        <v>297</v>
      </c>
      <c r="C432" s="5" t="s">
        <v>54</v>
      </c>
      <c r="D432" s="5"/>
      <c r="E432" s="21" t="s">
        <v>55</v>
      </c>
      <c r="F432" s="4">
        <f t="shared" si="778"/>
        <v>11876.4</v>
      </c>
      <c r="G432" s="4">
        <f t="shared" si="778"/>
        <v>0</v>
      </c>
      <c r="H432" s="4">
        <f t="shared" si="778"/>
        <v>11876.4</v>
      </c>
      <c r="I432" s="135">
        <f t="shared" si="778"/>
        <v>0</v>
      </c>
      <c r="J432" s="135">
        <f t="shared" si="778"/>
        <v>0</v>
      </c>
      <c r="K432" s="135">
        <f t="shared" si="778"/>
        <v>0</v>
      </c>
      <c r="L432" s="4">
        <f t="shared" si="778"/>
        <v>11876.4</v>
      </c>
      <c r="M432" s="4">
        <f t="shared" si="778"/>
        <v>10690</v>
      </c>
      <c r="N432" s="4">
        <f t="shared" si="778"/>
        <v>0</v>
      </c>
      <c r="O432" s="4">
        <f t="shared" si="778"/>
        <v>10690</v>
      </c>
      <c r="P432" s="135">
        <f t="shared" si="778"/>
        <v>0</v>
      </c>
      <c r="Q432" s="4">
        <f t="shared" si="778"/>
        <v>10690</v>
      </c>
      <c r="R432" s="4">
        <f t="shared" si="778"/>
        <v>10690</v>
      </c>
      <c r="S432" s="4">
        <f t="shared" si="778"/>
        <v>0</v>
      </c>
      <c r="T432" s="4">
        <f t="shared" si="778"/>
        <v>10690</v>
      </c>
      <c r="U432" s="135">
        <f t="shared" si="778"/>
        <v>0</v>
      </c>
      <c r="V432" s="4">
        <f t="shared" si="778"/>
        <v>10690</v>
      </c>
      <c r="W432" s="67"/>
    </row>
    <row r="433" spans="1:23" ht="47.25" hidden="1" outlineLevel="4" x14ac:dyDescent="0.2">
      <c r="A433" s="5" t="s">
        <v>35</v>
      </c>
      <c r="B433" s="5" t="s">
        <v>297</v>
      </c>
      <c r="C433" s="5" t="s">
        <v>113</v>
      </c>
      <c r="D433" s="5"/>
      <c r="E433" s="21" t="s">
        <v>114</v>
      </c>
      <c r="F433" s="4">
        <f>F434</f>
        <v>11876.4</v>
      </c>
      <c r="G433" s="4">
        <f t="shared" si="778"/>
        <v>0</v>
      </c>
      <c r="H433" s="4">
        <f t="shared" si="778"/>
        <v>11876.4</v>
      </c>
      <c r="I433" s="135">
        <f t="shared" si="778"/>
        <v>0</v>
      </c>
      <c r="J433" s="135">
        <f t="shared" si="778"/>
        <v>0</v>
      </c>
      <c r="K433" s="135">
        <f t="shared" si="778"/>
        <v>0</v>
      </c>
      <c r="L433" s="4">
        <f t="shared" si="778"/>
        <v>11876.4</v>
      </c>
      <c r="M433" s="4">
        <f t="shared" si="778"/>
        <v>10690</v>
      </c>
      <c r="N433" s="4">
        <f t="shared" si="778"/>
        <v>0</v>
      </c>
      <c r="O433" s="4">
        <f t="shared" si="778"/>
        <v>10690</v>
      </c>
      <c r="P433" s="135">
        <f t="shared" si="778"/>
        <v>0</v>
      </c>
      <c r="Q433" s="4">
        <f t="shared" si="778"/>
        <v>10690</v>
      </c>
      <c r="R433" s="4">
        <f t="shared" si="778"/>
        <v>10690</v>
      </c>
      <c r="S433" s="4">
        <f t="shared" si="778"/>
        <v>0</v>
      </c>
      <c r="T433" s="4">
        <f t="shared" si="778"/>
        <v>10690</v>
      </c>
      <c r="U433" s="135">
        <f t="shared" si="778"/>
        <v>0</v>
      </c>
      <c r="V433" s="4">
        <f t="shared" si="778"/>
        <v>10690</v>
      </c>
      <c r="W433" s="67"/>
    </row>
    <row r="434" spans="1:23" ht="15.75" hidden="1" outlineLevel="5" x14ac:dyDescent="0.2">
      <c r="A434" s="5" t="s">
        <v>35</v>
      </c>
      <c r="B434" s="5" t="s">
        <v>297</v>
      </c>
      <c r="C434" s="5" t="s">
        <v>295</v>
      </c>
      <c r="D434" s="5"/>
      <c r="E434" s="21" t="s">
        <v>296</v>
      </c>
      <c r="F434" s="4">
        <f t="shared" ref="F434:V434" si="779">F435</f>
        <v>11876.4</v>
      </c>
      <c r="G434" s="4">
        <f t="shared" si="779"/>
        <v>0</v>
      </c>
      <c r="H434" s="4">
        <f t="shared" si="779"/>
        <v>11876.4</v>
      </c>
      <c r="I434" s="135">
        <f t="shared" si="779"/>
        <v>0</v>
      </c>
      <c r="J434" s="135">
        <f t="shared" si="779"/>
        <v>0</v>
      </c>
      <c r="K434" s="135">
        <f t="shared" si="779"/>
        <v>0</v>
      </c>
      <c r="L434" s="4">
        <f t="shared" si="779"/>
        <v>11876.4</v>
      </c>
      <c r="M434" s="4">
        <f t="shared" si="779"/>
        <v>10690</v>
      </c>
      <c r="N434" s="4">
        <f t="shared" si="779"/>
        <v>0</v>
      </c>
      <c r="O434" s="4">
        <f t="shared" si="779"/>
        <v>10690</v>
      </c>
      <c r="P434" s="135">
        <f t="shared" si="779"/>
        <v>0</v>
      </c>
      <c r="Q434" s="4">
        <f t="shared" si="779"/>
        <v>10690</v>
      </c>
      <c r="R434" s="4">
        <f t="shared" si="779"/>
        <v>10690</v>
      </c>
      <c r="S434" s="4">
        <f t="shared" si="779"/>
        <v>0</v>
      </c>
      <c r="T434" s="4">
        <f t="shared" si="779"/>
        <v>10690</v>
      </c>
      <c r="U434" s="135">
        <f t="shared" si="779"/>
        <v>0</v>
      </c>
      <c r="V434" s="4">
        <f t="shared" si="779"/>
        <v>10690</v>
      </c>
      <c r="W434" s="67"/>
    </row>
    <row r="435" spans="1:23" ht="31.5" hidden="1" outlineLevel="7" x14ac:dyDescent="0.2">
      <c r="A435" s="11" t="s">
        <v>35</v>
      </c>
      <c r="B435" s="11" t="s">
        <v>297</v>
      </c>
      <c r="C435" s="11" t="s">
        <v>295</v>
      </c>
      <c r="D435" s="11" t="s">
        <v>92</v>
      </c>
      <c r="E435" s="16" t="s">
        <v>93</v>
      </c>
      <c r="F435" s="8">
        <v>11876.4</v>
      </c>
      <c r="G435" s="8"/>
      <c r="H435" s="8">
        <f>SUM(F435:G435)</f>
        <v>11876.4</v>
      </c>
      <c r="I435" s="136"/>
      <c r="J435" s="136"/>
      <c r="K435" s="136"/>
      <c r="L435" s="8">
        <f>SUM(H435:K435)</f>
        <v>11876.4</v>
      </c>
      <c r="M435" s="8">
        <v>10690</v>
      </c>
      <c r="N435" s="8"/>
      <c r="O435" s="8">
        <f>SUM(M435:N435)</f>
        <v>10690</v>
      </c>
      <c r="P435" s="136"/>
      <c r="Q435" s="8">
        <f>SUM(O435:P435)</f>
        <v>10690</v>
      </c>
      <c r="R435" s="8">
        <v>10690</v>
      </c>
      <c r="S435" s="8"/>
      <c r="T435" s="8">
        <f>SUM(R435:S435)</f>
        <v>10690</v>
      </c>
      <c r="U435" s="136"/>
      <c r="V435" s="8">
        <f>SUM(T435:U435)</f>
        <v>10690</v>
      </c>
      <c r="W435" s="67"/>
    </row>
    <row r="436" spans="1:23" s="93" customFormat="1" ht="15.75" hidden="1" outlineLevel="7" x14ac:dyDescent="0.2">
      <c r="A436" s="5" t="s">
        <v>35</v>
      </c>
      <c r="B436" s="5" t="s">
        <v>568</v>
      </c>
      <c r="C436" s="5"/>
      <c r="D436" s="5"/>
      <c r="E436" s="21" t="s">
        <v>551</v>
      </c>
      <c r="F436" s="4">
        <f>F437</f>
        <v>150</v>
      </c>
      <c r="G436" s="4">
        <f>G437</f>
        <v>0</v>
      </c>
      <c r="H436" s="4">
        <f t="shared" ref="H436:V436" si="780">H437</f>
        <v>150</v>
      </c>
      <c r="I436" s="135">
        <f t="shared" si="780"/>
        <v>0</v>
      </c>
      <c r="J436" s="135">
        <f t="shared" si="780"/>
        <v>0</v>
      </c>
      <c r="K436" s="135">
        <f>K437</f>
        <v>0</v>
      </c>
      <c r="L436" s="4">
        <f t="shared" si="780"/>
        <v>150</v>
      </c>
      <c r="M436" s="4">
        <f t="shared" si="780"/>
        <v>150</v>
      </c>
      <c r="N436" s="4">
        <f t="shared" si="780"/>
        <v>0</v>
      </c>
      <c r="O436" s="4">
        <f t="shared" si="780"/>
        <v>150</v>
      </c>
      <c r="P436" s="135">
        <f>P437</f>
        <v>0</v>
      </c>
      <c r="Q436" s="4">
        <f t="shared" si="780"/>
        <v>150</v>
      </c>
      <c r="R436" s="4">
        <f t="shared" si="780"/>
        <v>150</v>
      </c>
      <c r="S436" s="4">
        <f t="shared" si="780"/>
        <v>0</v>
      </c>
      <c r="T436" s="4">
        <f t="shared" si="780"/>
        <v>150</v>
      </c>
      <c r="U436" s="135">
        <f>U437</f>
        <v>0</v>
      </c>
      <c r="V436" s="4">
        <f t="shared" si="780"/>
        <v>150</v>
      </c>
      <c r="W436" s="67"/>
    </row>
    <row r="437" spans="1:23" ht="15.75" hidden="1" outlineLevel="1" x14ac:dyDescent="0.2">
      <c r="A437" s="5" t="s">
        <v>35</v>
      </c>
      <c r="B437" s="5" t="s">
        <v>299</v>
      </c>
      <c r="C437" s="5"/>
      <c r="D437" s="5"/>
      <c r="E437" s="21" t="s">
        <v>300</v>
      </c>
      <c r="F437" s="4">
        <f t="shared" ref="F437:V441" si="781">F438</f>
        <v>150</v>
      </c>
      <c r="G437" s="4">
        <f t="shared" si="781"/>
        <v>0</v>
      </c>
      <c r="H437" s="4">
        <f t="shared" si="781"/>
        <v>150</v>
      </c>
      <c r="I437" s="135">
        <f t="shared" si="781"/>
        <v>0</v>
      </c>
      <c r="J437" s="135">
        <f t="shared" si="781"/>
        <v>0</v>
      </c>
      <c r="K437" s="135">
        <f t="shared" si="781"/>
        <v>0</v>
      </c>
      <c r="L437" s="4">
        <f t="shared" si="781"/>
        <v>150</v>
      </c>
      <c r="M437" s="4">
        <f t="shared" si="781"/>
        <v>150</v>
      </c>
      <c r="N437" s="4">
        <f t="shared" si="781"/>
        <v>0</v>
      </c>
      <c r="O437" s="4">
        <f t="shared" si="781"/>
        <v>150</v>
      </c>
      <c r="P437" s="135">
        <f t="shared" si="781"/>
        <v>0</v>
      </c>
      <c r="Q437" s="4">
        <f t="shared" si="781"/>
        <v>150</v>
      </c>
      <c r="R437" s="4">
        <f t="shared" si="781"/>
        <v>150</v>
      </c>
      <c r="S437" s="4">
        <f t="shared" si="781"/>
        <v>0</v>
      </c>
      <c r="T437" s="4">
        <f t="shared" si="781"/>
        <v>150</v>
      </c>
      <c r="U437" s="135">
        <f t="shared" si="781"/>
        <v>0</v>
      </c>
      <c r="V437" s="4">
        <f t="shared" si="781"/>
        <v>150</v>
      </c>
      <c r="W437" s="67"/>
    </row>
    <row r="438" spans="1:23" ht="31.5" hidden="1" outlineLevel="2" x14ac:dyDescent="0.2">
      <c r="A438" s="5" t="s">
        <v>35</v>
      </c>
      <c r="B438" s="5" t="s">
        <v>299</v>
      </c>
      <c r="C438" s="5" t="s">
        <v>205</v>
      </c>
      <c r="D438" s="5"/>
      <c r="E438" s="21" t="s">
        <v>206</v>
      </c>
      <c r="F438" s="4">
        <f t="shared" si="781"/>
        <v>150</v>
      </c>
      <c r="G438" s="4">
        <f t="shared" si="781"/>
        <v>0</v>
      </c>
      <c r="H438" s="4">
        <f t="shared" si="781"/>
        <v>150</v>
      </c>
      <c r="I438" s="135">
        <f t="shared" si="781"/>
        <v>0</v>
      </c>
      <c r="J438" s="135">
        <f t="shared" si="781"/>
        <v>0</v>
      </c>
      <c r="K438" s="135">
        <f t="shared" si="781"/>
        <v>0</v>
      </c>
      <c r="L438" s="4">
        <f t="shared" si="781"/>
        <v>150</v>
      </c>
      <c r="M438" s="4">
        <f t="shared" si="781"/>
        <v>150</v>
      </c>
      <c r="N438" s="4">
        <f t="shared" si="781"/>
        <v>0</v>
      </c>
      <c r="O438" s="4">
        <f t="shared" si="781"/>
        <v>150</v>
      </c>
      <c r="P438" s="135">
        <f t="shared" si="781"/>
        <v>0</v>
      </c>
      <c r="Q438" s="4">
        <f t="shared" si="781"/>
        <v>150</v>
      </c>
      <c r="R438" s="4">
        <f t="shared" si="781"/>
        <v>150</v>
      </c>
      <c r="S438" s="4">
        <f t="shared" si="781"/>
        <v>0</v>
      </c>
      <c r="T438" s="4">
        <f t="shared" si="781"/>
        <v>150</v>
      </c>
      <c r="U438" s="135">
        <f t="shared" si="781"/>
        <v>0</v>
      </c>
      <c r="V438" s="4">
        <f t="shared" si="781"/>
        <v>150</v>
      </c>
      <c r="W438" s="67"/>
    </row>
    <row r="439" spans="1:23" ht="31.5" hidden="1" outlineLevel="3" x14ac:dyDescent="0.2">
      <c r="A439" s="5" t="s">
        <v>35</v>
      </c>
      <c r="B439" s="5" t="s">
        <v>299</v>
      </c>
      <c r="C439" s="5" t="s">
        <v>301</v>
      </c>
      <c r="D439" s="5"/>
      <c r="E439" s="21" t="s">
        <v>302</v>
      </c>
      <c r="F439" s="4">
        <f t="shared" si="781"/>
        <v>150</v>
      </c>
      <c r="G439" s="4">
        <f t="shared" si="781"/>
        <v>0</v>
      </c>
      <c r="H439" s="4">
        <f t="shared" si="781"/>
        <v>150</v>
      </c>
      <c r="I439" s="135">
        <f t="shared" si="781"/>
        <v>0</v>
      </c>
      <c r="J439" s="135">
        <f t="shared" si="781"/>
        <v>0</v>
      </c>
      <c r="K439" s="135">
        <f t="shared" si="781"/>
        <v>0</v>
      </c>
      <c r="L439" s="4">
        <f t="shared" si="781"/>
        <v>150</v>
      </c>
      <c r="M439" s="4">
        <f t="shared" si="781"/>
        <v>150</v>
      </c>
      <c r="N439" s="4">
        <f t="shared" si="781"/>
        <v>0</v>
      </c>
      <c r="O439" s="4">
        <f t="shared" si="781"/>
        <v>150</v>
      </c>
      <c r="P439" s="135">
        <f t="shared" si="781"/>
        <v>0</v>
      </c>
      <c r="Q439" s="4">
        <f t="shared" si="781"/>
        <v>150</v>
      </c>
      <c r="R439" s="4">
        <f t="shared" si="781"/>
        <v>150</v>
      </c>
      <c r="S439" s="4">
        <f t="shared" si="781"/>
        <v>0</v>
      </c>
      <c r="T439" s="4">
        <f t="shared" si="781"/>
        <v>150</v>
      </c>
      <c r="U439" s="135">
        <f t="shared" si="781"/>
        <v>0</v>
      </c>
      <c r="V439" s="4">
        <f t="shared" si="781"/>
        <v>150</v>
      </c>
      <c r="W439" s="67"/>
    </row>
    <row r="440" spans="1:23" ht="31.5" hidden="1" outlineLevel="4" x14ac:dyDescent="0.2">
      <c r="A440" s="5" t="s">
        <v>35</v>
      </c>
      <c r="B440" s="5" t="s">
        <v>299</v>
      </c>
      <c r="C440" s="5" t="s">
        <v>303</v>
      </c>
      <c r="D440" s="5"/>
      <c r="E440" s="21" t="s">
        <v>614</v>
      </c>
      <c r="F440" s="4">
        <f t="shared" si="781"/>
        <v>150</v>
      </c>
      <c r="G440" s="4">
        <f t="shared" si="781"/>
        <v>0</v>
      </c>
      <c r="H440" s="4">
        <f t="shared" si="781"/>
        <v>150</v>
      </c>
      <c r="I440" s="135">
        <f t="shared" si="781"/>
        <v>0</v>
      </c>
      <c r="J440" s="135">
        <f t="shared" si="781"/>
        <v>0</v>
      </c>
      <c r="K440" s="135">
        <f t="shared" si="781"/>
        <v>0</v>
      </c>
      <c r="L440" s="4">
        <f t="shared" si="781"/>
        <v>150</v>
      </c>
      <c r="M440" s="4">
        <f t="shared" si="781"/>
        <v>150</v>
      </c>
      <c r="N440" s="4">
        <f t="shared" si="781"/>
        <v>0</v>
      </c>
      <c r="O440" s="4">
        <f t="shared" si="781"/>
        <v>150</v>
      </c>
      <c r="P440" s="135">
        <f t="shared" si="781"/>
        <v>0</v>
      </c>
      <c r="Q440" s="4">
        <f t="shared" si="781"/>
        <v>150</v>
      </c>
      <c r="R440" s="4">
        <f t="shared" si="781"/>
        <v>150</v>
      </c>
      <c r="S440" s="4">
        <f t="shared" si="781"/>
        <v>0</v>
      </c>
      <c r="T440" s="4">
        <f t="shared" si="781"/>
        <v>150</v>
      </c>
      <c r="U440" s="135">
        <f t="shared" si="781"/>
        <v>0</v>
      </c>
      <c r="V440" s="4">
        <f t="shared" si="781"/>
        <v>150</v>
      </c>
      <c r="W440" s="67"/>
    </row>
    <row r="441" spans="1:23" ht="31.5" hidden="1" outlineLevel="5" x14ac:dyDescent="0.2">
      <c r="A441" s="5" t="s">
        <v>35</v>
      </c>
      <c r="B441" s="5" t="s">
        <v>299</v>
      </c>
      <c r="C441" s="5" t="s">
        <v>304</v>
      </c>
      <c r="D441" s="5"/>
      <c r="E441" s="21" t="s">
        <v>14</v>
      </c>
      <c r="F441" s="4">
        <f t="shared" si="781"/>
        <v>150</v>
      </c>
      <c r="G441" s="4">
        <f t="shared" si="781"/>
        <v>0</v>
      </c>
      <c r="H441" s="4">
        <f t="shared" si="781"/>
        <v>150</v>
      </c>
      <c r="I441" s="135">
        <f t="shared" si="781"/>
        <v>0</v>
      </c>
      <c r="J441" s="135">
        <f t="shared" si="781"/>
        <v>0</v>
      </c>
      <c r="K441" s="135">
        <f t="shared" si="781"/>
        <v>0</v>
      </c>
      <c r="L441" s="4">
        <f t="shared" si="781"/>
        <v>150</v>
      </c>
      <c r="M441" s="4">
        <f t="shared" si="781"/>
        <v>150</v>
      </c>
      <c r="N441" s="4">
        <f t="shared" si="781"/>
        <v>0</v>
      </c>
      <c r="O441" s="4">
        <f t="shared" si="781"/>
        <v>150</v>
      </c>
      <c r="P441" s="135">
        <f t="shared" si="781"/>
        <v>0</v>
      </c>
      <c r="Q441" s="4">
        <f t="shared" si="781"/>
        <v>150</v>
      </c>
      <c r="R441" s="4">
        <f t="shared" si="781"/>
        <v>150</v>
      </c>
      <c r="S441" s="4">
        <f t="shared" si="781"/>
        <v>0</v>
      </c>
      <c r="T441" s="4">
        <f t="shared" si="781"/>
        <v>150</v>
      </c>
      <c r="U441" s="135">
        <f t="shared" si="781"/>
        <v>0</v>
      </c>
      <c r="V441" s="4">
        <f t="shared" si="781"/>
        <v>150</v>
      </c>
      <c r="W441" s="67"/>
    </row>
    <row r="442" spans="1:23" ht="31.5" hidden="1" outlineLevel="7" x14ac:dyDescent="0.2">
      <c r="A442" s="11" t="s">
        <v>35</v>
      </c>
      <c r="B442" s="11" t="s">
        <v>299</v>
      </c>
      <c r="C442" s="11" t="s">
        <v>304</v>
      </c>
      <c r="D442" s="11" t="s">
        <v>11</v>
      </c>
      <c r="E442" s="16" t="s">
        <v>12</v>
      </c>
      <c r="F442" s="8">
        <v>150</v>
      </c>
      <c r="G442" s="8"/>
      <c r="H442" s="8">
        <f>SUM(F442:G442)</f>
        <v>150</v>
      </c>
      <c r="I442" s="136"/>
      <c r="J442" s="136"/>
      <c r="K442" s="136"/>
      <c r="L442" s="8">
        <f>SUM(H442:K442)</f>
        <v>150</v>
      </c>
      <c r="M442" s="8">
        <v>150</v>
      </c>
      <c r="N442" s="8"/>
      <c r="O442" s="8">
        <f>SUM(M442:N442)</f>
        <v>150</v>
      </c>
      <c r="P442" s="136"/>
      <c r="Q442" s="8">
        <f>SUM(O442:P442)</f>
        <v>150</v>
      </c>
      <c r="R442" s="8">
        <v>150</v>
      </c>
      <c r="S442" s="8"/>
      <c r="T442" s="8">
        <f>SUM(R442:S442)</f>
        <v>150</v>
      </c>
      <c r="U442" s="136"/>
      <c r="V442" s="8">
        <f>SUM(T442:U442)</f>
        <v>150</v>
      </c>
      <c r="W442" s="67"/>
    </row>
    <row r="443" spans="1:23" ht="15.75" outlineLevel="7" x14ac:dyDescent="0.2">
      <c r="A443" s="5" t="s">
        <v>35</v>
      </c>
      <c r="B443" s="5" t="s">
        <v>569</v>
      </c>
      <c r="C443" s="11"/>
      <c r="D443" s="11"/>
      <c r="E443" s="12" t="s">
        <v>553</v>
      </c>
      <c r="F443" s="4">
        <f>F444+F450+F466+F474</f>
        <v>61512.239180000004</v>
      </c>
      <c r="G443" s="4">
        <f t="shared" ref="G443:J443" si="782">G444+G450+G466+G474</f>
        <v>0</v>
      </c>
      <c r="H443" s="4">
        <f t="shared" si="782"/>
        <v>61512.239180000004</v>
      </c>
      <c r="I443" s="135">
        <f t="shared" si="782"/>
        <v>-4475.8280000000004</v>
      </c>
      <c r="J443" s="135">
        <f t="shared" si="782"/>
        <v>1000</v>
      </c>
      <c r="K443" s="135">
        <f t="shared" ref="K443:L443" si="783">K444+K450+K466+K474</f>
        <v>0</v>
      </c>
      <c r="L443" s="4">
        <f t="shared" si="783"/>
        <v>58036.41118000001</v>
      </c>
      <c r="M443" s="4">
        <f>M444+M450+M466+M474</f>
        <v>53235.020000000004</v>
      </c>
      <c r="N443" s="4">
        <f t="shared" ref="N443" si="784">N444+N450+N466+N474</f>
        <v>0</v>
      </c>
      <c r="O443" s="4">
        <f t="shared" ref="O443:Q443" si="785">O444+O450+O466+O474</f>
        <v>53235.020000000004</v>
      </c>
      <c r="P443" s="135">
        <f t="shared" si="785"/>
        <v>-4475.8</v>
      </c>
      <c r="Q443" s="4">
        <f t="shared" si="785"/>
        <v>48759.220000000008</v>
      </c>
      <c r="R443" s="4">
        <f>R444+R450+R466+R474</f>
        <v>35036.519999999997</v>
      </c>
      <c r="S443" s="4">
        <f t="shared" ref="S443" si="786">S444+S450+S466+S474</f>
        <v>0</v>
      </c>
      <c r="T443" s="4">
        <f t="shared" ref="T443:V443" si="787">T444+T450+T466+T474</f>
        <v>35036.519999999997</v>
      </c>
      <c r="U443" s="135">
        <f t="shared" si="787"/>
        <v>12316.6</v>
      </c>
      <c r="V443" s="4">
        <f t="shared" si="787"/>
        <v>47353.119999999995</v>
      </c>
      <c r="W443" s="67"/>
    </row>
    <row r="444" spans="1:23" ht="15.75" hidden="1" outlineLevel="1" x14ac:dyDescent="0.2">
      <c r="A444" s="5" t="s">
        <v>35</v>
      </c>
      <c r="B444" s="5" t="s">
        <v>305</v>
      </c>
      <c r="C444" s="5"/>
      <c r="D444" s="5"/>
      <c r="E444" s="21" t="s">
        <v>306</v>
      </c>
      <c r="F444" s="4">
        <f t="shared" ref="F444:V448" si="788">F445</f>
        <v>13877</v>
      </c>
      <c r="G444" s="4">
        <f t="shared" si="788"/>
        <v>0</v>
      </c>
      <c r="H444" s="4">
        <f t="shared" si="788"/>
        <v>13877</v>
      </c>
      <c r="I444" s="135">
        <f t="shared" si="788"/>
        <v>0</v>
      </c>
      <c r="J444" s="135">
        <f t="shared" si="788"/>
        <v>0</v>
      </c>
      <c r="K444" s="135">
        <f t="shared" si="788"/>
        <v>0</v>
      </c>
      <c r="L444" s="4">
        <f t="shared" si="788"/>
        <v>13877</v>
      </c>
      <c r="M444" s="4">
        <f t="shared" si="788"/>
        <v>13877</v>
      </c>
      <c r="N444" s="4">
        <f t="shared" si="788"/>
        <v>0</v>
      </c>
      <c r="O444" s="4">
        <f t="shared" si="788"/>
        <v>13877</v>
      </c>
      <c r="P444" s="135">
        <f t="shared" si="788"/>
        <v>0</v>
      </c>
      <c r="Q444" s="4">
        <f t="shared" si="788"/>
        <v>13877</v>
      </c>
      <c r="R444" s="4">
        <f t="shared" si="788"/>
        <v>13877</v>
      </c>
      <c r="S444" s="4">
        <f t="shared" si="788"/>
        <v>0</v>
      </c>
      <c r="T444" s="4">
        <f t="shared" si="788"/>
        <v>13877</v>
      </c>
      <c r="U444" s="135">
        <f t="shared" si="788"/>
        <v>0</v>
      </c>
      <c r="V444" s="4">
        <f t="shared" si="788"/>
        <v>13877</v>
      </c>
      <c r="W444" s="67"/>
    </row>
    <row r="445" spans="1:23" ht="31.5" hidden="1" outlineLevel="2" x14ac:dyDescent="0.2">
      <c r="A445" s="5" t="s">
        <v>35</v>
      </c>
      <c r="B445" s="5" t="s">
        <v>305</v>
      </c>
      <c r="C445" s="5" t="s">
        <v>52</v>
      </c>
      <c r="D445" s="5"/>
      <c r="E445" s="21" t="s">
        <v>53</v>
      </c>
      <c r="F445" s="4">
        <f t="shared" si="788"/>
        <v>13877</v>
      </c>
      <c r="G445" s="4">
        <f t="shared" si="788"/>
        <v>0</v>
      </c>
      <c r="H445" s="4">
        <f t="shared" si="788"/>
        <v>13877</v>
      </c>
      <c r="I445" s="135">
        <f t="shared" si="788"/>
        <v>0</v>
      </c>
      <c r="J445" s="135">
        <f t="shared" si="788"/>
        <v>0</v>
      </c>
      <c r="K445" s="135">
        <f t="shared" si="788"/>
        <v>0</v>
      </c>
      <c r="L445" s="4">
        <f t="shared" si="788"/>
        <v>13877</v>
      </c>
      <c r="M445" s="4">
        <f t="shared" si="788"/>
        <v>13877</v>
      </c>
      <c r="N445" s="4">
        <f t="shared" si="788"/>
        <v>0</v>
      </c>
      <c r="O445" s="4">
        <f t="shared" si="788"/>
        <v>13877</v>
      </c>
      <c r="P445" s="135">
        <f t="shared" si="788"/>
        <v>0</v>
      </c>
      <c r="Q445" s="4">
        <f t="shared" si="788"/>
        <v>13877</v>
      </c>
      <c r="R445" s="4">
        <f t="shared" si="788"/>
        <v>13877</v>
      </c>
      <c r="S445" s="4">
        <f t="shared" si="788"/>
        <v>0</v>
      </c>
      <c r="T445" s="4">
        <f t="shared" si="788"/>
        <v>13877</v>
      </c>
      <c r="U445" s="135">
        <f t="shared" si="788"/>
        <v>0</v>
      </c>
      <c r="V445" s="4">
        <f t="shared" si="788"/>
        <v>13877</v>
      </c>
      <c r="W445" s="67"/>
    </row>
    <row r="446" spans="1:23" ht="47.25" hidden="1" outlineLevel="3" x14ac:dyDescent="0.2">
      <c r="A446" s="5" t="s">
        <v>35</v>
      </c>
      <c r="B446" s="5" t="s">
        <v>305</v>
      </c>
      <c r="C446" s="5" t="s">
        <v>54</v>
      </c>
      <c r="D446" s="5"/>
      <c r="E446" s="21" t="s">
        <v>55</v>
      </c>
      <c r="F446" s="4">
        <f t="shared" si="788"/>
        <v>13877</v>
      </c>
      <c r="G446" s="4">
        <f t="shared" si="788"/>
        <v>0</v>
      </c>
      <c r="H446" s="4">
        <f t="shared" si="788"/>
        <v>13877</v>
      </c>
      <c r="I446" s="135">
        <f t="shared" si="788"/>
        <v>0</v>
      </c>
      <c r="J446" s="135">
        <f t="shared" si="788"/>
        <v>0</v>
      </c>
      <c r="K446" s="135">
        <f t="shared" si="788"/>
        <v>0</v>
      </c>
      <c r="L446" s="4">
        <f t="shared" si="788"/>
        <v>13877</v>
      </c>
      <c r="M446" s="4">
        <f t="shared" si="788"/>
        <v>13877</v>
      </c>
      <c r="N446" s="4">
        <f t="shared" si="788"/>
        <v>0</v>
      </c>
      <c r="O446" s="4">
        <f t="shared" si="788"/>
        <v>13877</v>
      </c>
      <c r="P446" s="135">
        <f t="shared" si="788"/>
        <v>0</v>
      </c>
      <c r="Q446" s="4">
        <f t="shared" si="788"/>
        <v>13877</v>
      </c>
      <c r="R446" s="4">
        <f t="shared" si="788"/>
        <v>13877</v>
      </c>
      <c r="S446" s="4">
        <f t="shared" si="788"/>
        <v>0</v>
      </c>
      <c r="T446" s="4">
        <f t="shared" si="788"/>
        <v>13877</v>
      </c>
      <c r="U446" s="135">
        <f t="shared" si="788"/>
        <v>0</v>
      </c>
      <c r="V446" s="4">
        <f t="shared" si="788"/>
        <v>13877</v>
      </c>
      <c r="W446" s="67"/>
    </row>
    <row r="447" spans="1:23" ht="31.5" hidden="1" outlineLevel="4" x14ac:dyDescent="0.2">
      <c r="A447" s="5" t="s">
        <v>35</v>
      </c>
      <c r="B447" s="5" t="s">
        <v>305</v>
      </c>
      <c r="C447" s="5" t="s">
        <v>56</v>
      </c>
      <c r="D447" s="5"/>
      <c r="E447" s="21" t="s">
        <v>57</v>
      </c>
      <c r="F447" s="4">
        <f t="shared" si="788"/>
        <v>13877</v>
      </c>
      <c r="G447" s="4">
        <f t="shared" si="788"/>
        <v>0</v>
      </c>
      <c r="H447" s="4">
        <f t="shared" si="788"/>
        <v>13877</v>
      </c>
      <c r="I447" s="135">
        <f t="shared" si="788"/>
        <v>0</v>
      </c>
      <c r="J447" s="135">
        <f t="shared" si="788"/>
        <v>0</v>
      </c>
      <c r="K447" s="135">
        <f t="shared" si="788"/>
        <v>0</v>
      </c>
      <c r="L447" s="4">
        <f t="shared" si="788"/>
        <v>13877</v>
      </c>
      <c r="M447" s="4">
        <f t="shared" si="788"/>
        <v>13877</v>
      </c>
      <c r="N447" s="4">
        <f t="shared" si="788"/>
        <v>0</v>
      </c>
      <c r="O447" s="4">
        <f t="shared" si="788"/>
        <v>13877</v>
      </c>
      <c r="P447" s="135">
        <f t="shared" si="788"/>
        <v>0</v>
      </c>
      <c r="Q447" s="4">
        <f t="shared" si="788"/>
        <v>13877</v>
      </c>
      <c r="R447" s="4">
        <f t="shared" si="788"/>
        <v>13877</v>
      </c>
      <c r="S447" s="4">
        <f t="shared" si="788"/>
        <v>0</v>
      </c>
      <c r="T447" s="4">
        <f t="shared" si="788"/>
        <v>13877</v>
      </c>
      <c r="U447" s="135">
        <f t="shared" si="788"/>
        <v>0</v>
      </c>
      <c r="V447" s="4">
        <f t="shared" si="788"/>
        <v>13877</v>
      </c>
      <c r="W447" s="67"/>
    </row>
    <row r="448" spans="1:23" ht="31.5" hidden="1" outlineLevel="5" x14ac:dyDescent="0.2">
      <c r="A448" s="5" t="s">
        <v>35</v>
      </c>
      <c r="B448" s="5" t="s">
        <v>305</v>
      </c>
      <c r="C448" s="5" t="s">
        <v>307</v>
      </c>
      <c r="D448" s="5"/>
      <c r="E448" s="21" t="s">
        <v>624</v>
      </c>
      <c r="F448" s="4">
        <f t="shared" si="788"/>
        <v>13877</v>
      </c>
      <c r="G448" s="4">
        <f t="shared" si="788"/>
        <v>0</v>
      </c>
      <c r="H448" s="4">
        <f t="shared" si="788"/>
        <v>13877</v>
      </c>
      <c r="I448" s="135">
        <f t="shared" si="788"/>
        <v>0</v>
      </c>
      <c r="J448" s="135">
        <f t="shared" si="788"/>
        <v>0</v>
      </c>
      <c r="K448" s="135">
        <f t="shared" si="788"/>
        <v>0</v>
      </c>
      <c r="L448" s="4">
        <f t="shared" si="788"/>
        <v>13877</v>
      </c>
      <c r="M448" s="4">
        <f t="shared" si="788"/>
        <v>13877</v>
      </c>
      <c r="N448" s="4">
        <f t="shared" si="788"/>
        <v>0</v>
      </c>
      <c r="O448" s="4">
        <f t="shared" si="788"/>
        <v>13877</v>
      </c>
      <c r="P448" s="135">
        <f t="shared" si="788"/>
        <v>0</v>
      </c>
      <c r="Q448" s="4">
        <f t="shared" si="788"/>
        <v>13877</v>
      </c>
      <c r="R448" s="4">
        <f t="shared" si="788"/>
        <v>13877</v>
      </c>
      <c r="S448" s="4">
        <f t="shared" si="788"/>
        <v>0</v>
      </c>
      <c r="T448" s="4">
        <f t="shared" si="788"/>
        <v>13877</v>
      </c>
      <c r="U448" s="135">
        <f t="shared" si="788"/>
        <v>0</v>
      </c>
      <c r="V448" s="4">
        <f t="shared" si="788"/>
        <v>13877</v>
      </c>
      <c r="W448" s="67"/>
    </row>
    <row r="449" spans="1:23" ht="15.75" hidden="1" outlineLevel="7" x14ac:dyDescent="0.2">
      <c r="A449" s="11" t="s">
        <v>35</v>
      </c>
      <c r="B449" s="11" t="s">
        <v>305</v>
      </c>
      <c r="C449" s="11" t="s">
        <v>307</v>
      </c>
      <c r="D449" s="11" t="s">
        <v>33</v>
      </c>
      <c r="E449" s="16" t="s">
        <v>34</v>
      </c>
      <c r="F449" s="8">
        <v>13877</v>
      </c>
      <c r="G449" s="8"/>
      <c r="H449" s="8">
        <f>SUM(F449:G449)</f>
        <v>13877</v>
      </c>
      <c r="I449" s="136"/>
      <c r="J449" s="136"/>
      <c r="K449" s="136"/>
      <c r="L449" s="8">
        <f>SUM(H449:K449)</f>
        <v>13877</v>
      </c>
      <c r="M449" s="8">
        <v>13877</v>
      </c>
      <c r="N449" s="8"/>
      <c r="O449" s="8">
        <f>SUM(M449:N449)</f>
        <v>13877</v>
      </c>
      <c r="P449" s="136"/>
      <c r="Q449" s="8">
        <f>SUM(O449:P449)</f>
        <v>13877</v>
      </c>
      <c r="R449" s="8">
        <v>13877</v>
      </c>
      <c r="S449" s="8"/>
      <c r="T449" s="8">
        <f>SUM(R449:S449)</f>
        <v>13877</v>
      </c>
      <c r="U449" s="136"/>
      <c r="V449" s="8">
        <f>SUM(T449:U449)</f>
        <v>13877</v>
      </c>
      <c r="W449" s="67"/>
    </row>
    <row r="450" spans="1:23" ht="15.75" outlineLevel="1" x14ac:dyDescent="0.2">
      <c r="A450" s="5" t="s">
        <v>35</v>
      </c>
      <c r="B450" s="5" t="s">
        <v>308</v>
      </c>
      <c r="C450" s="5"/>
      <c r="D450" s="5"/>
      <c r="E450" s="21" t="s">
        <v>309</v>
      </c>
      <c r="F450" s="4">
        <f>F451+F456</f>
        <v>26183.739180000004</v>
      </c>
      <c r="G450" s="4">
        <f t="shared" ref="G450:J450" si="789">G451+G456</f>
        <v>0</v>
      </c>
      <c r="H450" s="4">
        <f t="shared" si="789"/>
        <v>26183.739180000004</v>
      </c>
      <c r="I450" s="135">
        <f t="shared" si="789"/>
        <v>-4475.8280000000004</v>
      </c>
      <c r="J450" s="135">
        <f t="shared" si="789"/>
        <v>0</v>
      </c>
      <c r="K450" s="135">
        <f t="shared" ref="K450:L450" si="790">K451+K456</f>
        <v>0</v>
      </c>
      <c r="L450" s="4">
        <f t="shared" si="790"/>
        <v>21707.911180000003</v>
      </c>
      <c r="M450" s="4">
        <f>M451+M456</f>
        <v>18555.920000000002</v>
      </c>
      <c r="N450" s="4">
        <f t="shared" ref="N450" si="791">N451+N456</f>
        <v>0</v>
      </c>
      <c r="O450" s="4">
        <f t="shared" ref="O450:Q450" si="792">O451+O456</f>
        <v>18555.920000000002</v>
      </c>
      <c r="P450" s="135">
        <f t="shared" si="792"/>
        <v>-4475.8</v>
      </c>
      <c r="Q450" s="4">
        <f t="shared" si="792"/>
        <v>14080.120000000003</v>
      </c>
      <c r="R450" s="4">
        <f>R451+R456</f>
        <v>358.32</v>
      </c>
      <c r="S450" s="4">
        <f t="shared" ref="S450" si="793">S451+S456</f>
        <v>0</v>
      </c>
      <c r="T450" s="4">
        <f t="shared" ref="T450:V450" si="794">T451+T456</f>
        <v>358.32</v>
      </c>
      <c r="U450" s="135">
        <f t="shared" si="794"/>
        <v>12316.6</v>
      </c>
      <c r="V450" s="4">
        <f t="shared" si="794"/>
        <v>12674.92</v>
      </c>
      <c r="W450" s="67"/>
    </row>
    <row r="451" spans="1:23" ht="31.5" outlineLevel="2" x14ac:dyDescent="0.2">
      <c r="A451" s="5" t="s">
        <v>35</v>
      </c>
      <c r="B451" s="5" t="s">
        <v>308</v>
      </c>
      <c r="C451" s="5" t="s">
        <v>170</v>
      </c>
      <c r="D451" s="5"/>
      <c r="E451" s="21" t="s">
        <v>171</v>
      </c>
      <c r="F451" s="4">
        <f>F452</f>
        <v>16792.400000000001</v>
      </c>
      <c r="G451" s="4">
        <f t="shared" ref="G451:L451" si="795">G452</f>
        <v>0</v>
      </c>
      <c r="H451" s="4">
        <f t="shared" si="795"/>
        <v>16792.400000000001</v>
      </c>
      <c r="I451" s="135">
        <f t="shared" si="795"/>
        <v>-4475.8280000000004</v>
      </c>
      <c r="J451" s="135">
        <f t="shared" si="795"/>
        <v>0</v>
      </c>
      <c r="K451" s="135">
        <f t="shared" si="795"/>
        <v>0</v>
      </c>
      <c r="L451" s="4">
        <f t="shared" si="795"/>
        <v>12316.572</v>
      </c>
      <c r="M451" s="4">
        <f t="shared" ref="M451:R451" si="796">M452</f>
        <v>16792.400000000001</v>
      </c>
      <c r="N451" s="4">
        <f t="shared" ref="N451" si="797">N452</f>
        <v>0</v>
      </c>
      <c r="O451" s="4">
        <f t="shared" ref="O451:Q451" si="798">O452</f>
        <v>16792.400000000001</v>
      </c>
      <c r="P451" s="135">
        <f t="shared" si="798"/>
        <v>-4475.8</v>
      </c>
      <c r="Q451" s="4">
        <f t="shared" si="798"/>
        <v>12316.600000000002</v>
      </c>
      <c r="R451" s="4">
        <f t="shared" si="796"/>
        <v>0</v>
      </c>
      <c r="S451" s="4">
        <f t="shared" ref="S451" si="799">S452</f>
        <v>0</v>
      </c>
      <c r="T451" s="4"/>
      <c r="U451" s="135">
        <f t="shared" ref="U451:V451" si="800">U452</f>
        <v>12316.6</v>
      </c>
      <c r="V451" s="4">
        <f t="shared" si="800"/>
        <v>12316.6</v>
      </c>
      <c r="W451" s="67"/>
    </row>
    <row r="452" spans="1:23" ht="47.25" outlineLevel="3" x14ac:dyDescent="0.2">
      <c r="A452" s="5" t="s">
        <v>35</v>
      </c>
      <c r="B452" s="5" t="s">
        <v>308</v>
      </c>
      <c r="C452" s="5" t="s">
        <v>188</v>
      </c>
      <c r="D452" s="5"/>
      <c r="E452" s="21" t="s">
        <v>189</v>
      </c>
      <c r="F452" s="4">
        <f t="shared" ref="F452:V454" si="801">F453</f>
        <v>16792.400000000001</v>
      </c>
      <c r="G452" s="4">
        <f t="shared" si="801"/>
        <v>0</v>
      </c>
      <c r="H452" s="4">
        <f t="shared" si="801"/>
        <v>16792.400000000001</v>
      </c>
      <c r="I452" s="135">
        <f t="shared" si="801"/>
        <v>-4475.8280000000004</v>
      </c>
      <c r="J452" s="135">
        <f t="shared" si="801"/>
        <v>0</v>
      </c>
      <c r="K452" s="135">
        <f t="shared" si="801"/>
        <v>0</v>
      </c>
      <c r="L452" s="4">
        <f t="shared" si="801"/>
        <v>12316.572</v>
      </c>
      <c r="M452" s="4">
        <f t="shared" si="801"/>
        <v>16792.400000000001</v>
      </c>
      <c r="N452" s="4">
        <f t="shared" si="801"/>
        <v>0</v>
      </c>
      <c r="O452" s="4">
        <f t="shared" si="801"/>
        <v>16792.400000000001</v>
      </c>
      <c r="P452" s="135">
        <f t="shared" si="801"/>
        <v>-4475.8</v>
      </c>
      <c r="Q452" s="4">
        <f t="shared" si="801"/>
        <v>12316.600000000002</v>
      </c>
      <c r="R452" s="4">
        <f t="shared" si="801"/>
        <v>0</v>
      </c>
      <c r="S452" s="4">
        <f t="shared" si="801"/>
        <v>0</v>
      </c>
      <c r="T452" s="4"/>
      <c r="U452" s="135">
        <f t="shared" si="801"/>
        <v>12316.6</v>
      </c>
      <c r="V452" s="4">
        <f t="shared" si="801"/>
        <v>12316.6</v>
      </c>
      <c r="W452" s="67"/>
    </row>
    <row r="453" spans="1:23" ht="47.25" outlineLevel="4" x14ac:dyDescent="0.2">
      <c r="A453" s="5" t="s">
        <v>35</v>
      </c>
      <c r="B453" s="5" t="s">
        <v>308</v>
      </c>
      <c r="C453" s="5" t="s">
        <v>190</v>
      </c>
      <c r="D453" s="5"/>
      <c r="E453" s="21" t="s">
        <v>114</v>
      </c>
      <c r="F453" s="4">
        <f t="shared" si="801"/>
        <v>16792.400000000001</v>
      </c>
      <c r="G453" s="4">
        <f t="shared" si="801"/>
        <v>0</v>
      </c>
      <c r="H453" s="4">
        <f t="shared" si="801"/>
        <v>16792.400000000001</v>
      </c>
      <c r="I453" s="135">
        <f t="shared" si="801"/>
        <v>-4475.8280000000004</v>
      </c>
      <c r="J453" s="135">
        <f t="shared" si="801"/>
        <v>0</v>
      </c>
      <c r="K453" s="135">
        <f t="shared" si="801"/>
        <v>0</v>
      </c>
      <c r="L453" s="4">
        <f t="shared" si="801"/>
        <v>12316.572</v>
      </c>
      <c r="M453" s="4">
        <f t="shared" si="801"/>
        <v>16792.400000000001</v>
      </c>
      <c r="N453" s="4">
        <f t="shared" si="801"/>
        <v>0</v>
      </c>
      <c r="O453" s="4">
        <f t="shared" si="801"/>
        <v>16792.400000000001</v>
      </c>
      <c r="P453" s="135">
        <f t="shared" si="801"/>
        <v>-4475.8</v>
      </c>
      <c r="Q453" s="4">
        <f t="shared" si="801"/>
        <v>12316.600000000002</v>
      </c>
      <c r="R453" s="4">
        <f t="shared" si="801"/>
        <v>0</v>
      </c>
      <c r="S453" s="4">
        <f t="shared" si="801"/>
        <v>0</v>
      </c>
      <c r="T453" s="4"/>
      <c r="U453" s="135">
        <f t="shared" si="801"/>
        <v>12316.6</v>
      </c>
      <c r="V453" s="4">
        <f t="shared" si="801"/>
        <v>12316.6</v>
      </c>
      <c r="W453" s="67"/>
    </row>
    <row r="454" spans="1:23" s="92" customFormat="1" ht="94.5" outlineLevel="5" x14ac:dyDescent="0.2">
      <c r="A454" s="5" t="s">
        <v>35</v>
      </c>
      <c r="B454" s="5" t="s">
        <v>308</v>
      </c>
      <c r="C454" s="5" t="s">
        <v>310</v>
      </c>
      <c r="D454" s="5"/>
      <c r="E454" s="100" t="s">
        <v>311</v>
      </c>
      <c r="F454" s="4">
        <f t="shared" si="801"/>
        <v>16792.400000000001</v>
      </c>
      <c r="G454" s="4">
        <f t="shared" si="801"/>
        <v>0</v>
      </c>
      <c r="H454" s="4">
        <f t="shared" si="801"/>
        <v>16792.400000000001</v>
      </c>
      <c r="I454" s="135">
        <f t="shared" si="801"/>
        <v>-4475.8280000000004</v>
      </c>
      <c r="J454" s="135">
        <f t="shared" si="801"/>
        <v>0</v>
      </c>
      <c r="K454" s="135">
        <f t="shared" si="801"/>
        <v>0</v>
      </c>
      <c r="L454" s="4">
        <f t="shared" si="801"/>
        <v>12316.572</v>
      </c>
      <c r="M454" s="4">
        <f t="shared" si="801"/>
        <v>16792.400000000001</v>
      </c>
      <c r="N454" s="4">
        <f t="shared" si="801"/>
        <v>0</v>
      </c>
      <c r="O454" s="4">
        <f t="shared" si="801"/>
        <v>16792.400000000001</v>
      </c>
      <c r="P454" s="135">
        <f t="shared" si="801"/>
        <v>-4475.8</v>
      </c>
      <c r="Q454" s="4">
        <f t="shared" si="801"/>
        <v>12316.600000000002</v>
      </c>
      <c r="R454" s="4">
        <f t="shared" si="801"/>
        <v>0</v>
      </c>
      <c r="S454" s="4">
        <f t="shared" si="801"/>
        <v>0</v>
      </c>
      <c r="T454" s="4"/>
      <c r="U454" s="135">
        <f t="shared" si="801"/>
        <v>12316.6</v>
      </c>
      <c r="V454" s="4">
        <f t="shared" si="801"/>
        <v>12316.6</v>
      </c>
      <c r="W454" s="67"/>
    </row>
    <row r="455" spans="1:23" s="92" customFormat="1" ht="15.75" outlineLevel="7" x14ac:dyDescent="0.2">
      <c r="A455" s="11" t="s">
        <v>35</v>
      </c>
      <c r="B455" s="11" t="s">
        <v>308</v>
      </c>
      <c r="C455" s="11" t="s">
        <v>310</v>
      </c>
      <c r="D455" s="11" t="s">
        <v>27</v>
      </c>
      <c r="E455" s="16" t="s">
        <v>28</v>
      </c>
      <c r="F455" s="8">
        <v>16792.400000000001</v>
      </c>
      <c r="G455" s="8"/>
      <c r="H455" s="8">
        <f>SUM(F455:G455)</f>
        <v>16792.400000000001</v>
      </c>
      <c r="I455" s="136">
        <v>-4475.8280000000004</v>
      </c>
      <c r="J455" s="136"/>
      <c r="K455" s="136"/>
      <c r="L455" s="8">
        <f>SUM(H455:K455)</f>
        <v>12316.572</v>
      </c>
      <c r="M455" s="8">
        <v>16792.400000000001</v>
      </c>
      <c r="N455" s="8"/>
      <c r="O455" s="8">
        <f>SUM(M455:N455)</f>
        <v>16792.400000000001</v>
      </c>
      <c r="P455" s="136">
        <v>-4475.8</v>
      </c>
      <c r="Q455" s="8">
        <f>SUM(O455:P455)</f>
        <v>12316.600000000002</v>
      </c>
      <c r="R455" s="8"/>
      <c r="S455" s="8"/>
      <c r="T455" s="8"/>
      <c r="U455" s="136">
        <v>12316.6</v>
      </c>
      <c r="V455" s="8">
        <f>SUM(T455:U455)</f>
        <v>12316.6</v>
      </c>
      <c r="W455" s="67"/>
    </row>
    <row r="456" spans="1:23" ht="31.5" hidden="1" customHeight="1" outlineLevel="2" x14ac:dyDescent="0.2">
      <c r="A456" s="5" t="s">
        <v>35</v>
      </c>
      <c r="B456" s="5" t="s">
        <v>308</v>
      </c>
      <c r="C456" s="5" t="s">
        <v>42</v>
      </c>
      <c r="D456" s="5"/>
      <c r="E456" s="21" t="s">
        <v>43</v>
      </c>
      <c r="F456" s="4">
        <f>F457</f>
        <v>9391.3391800000009</v>
      </c>
      <c r="G456" s="4">
        <f t="shared" ref="G456:L456" si="802">G457</f>
        <v>0</v>
      </c>
      <c r="H456" s="4">
        <f t="shared" si="802"/>
        <v>9391.3391800000009</v>
      </c>
      <c r="I456" s="135">
        <f t="shared" si="802"/>
        <v>0</v>
      </c>
      <c r="J456" s="135">
        <f t="shared" si="802"/>
        <v>0</v>
      </c>
      <c r="K456" s="135">
        <f t="shared" si="802"/>
        <v>0</v>
      </c>
      <c r="L456" s="4">
        <f t="shared" si="802"/>
        <v>9391.3391800000009</v>
      </c>
      <c r="M456" s="4">
        <f t="shared" ref="M456:R456" si="803">M457</f>
        <v>1763.52</v>
      </c>
      <c r="N456" s="4">
        <f t="shared" ref="N456" si="804">N457</f>
        <v>0</v>
      </c>
      <c r="O456" s="4">
        <f t="shared" ref="O456:Q456" si="805">O457</f>
        <v>1763.52</v>
      </c>
      <c r="P456" s="135">
        <f t="shared" si="805"/>
        <v>0</v>
      </c>
      <c r="Q456" s="4">
        <f t="shared" si="805"/>
        <v>1763.52</v>
      </c>
      <c r="R456" s="4">
        <f t="shared" si="803"/>
        <v>358.32</v>
      </c>
      <c r="S456" s="4">
        <f t="shared" ref="S456" si="806">S457</f>
        <v>0</v>
      </c>
      <c r="T456" s="4">
        <f t="shared" ref="T456:V456" si="807">T457</f>
        <v>358.32</v>
      </c>
      <c r="U456" s="135">
        <f t="shared" si="807"/>
        <v>0</v>
      </c>
      <c r="V456" s="4">
        <f t="shared" si="807"/>
        <v>358.32</v>
      </c>
      <c r="W456" s="67"/>
    </row>
    <row r="457" spans="1:23" ht="47.25" hidden="1" customHeight="1" outlineLevel="3" x14ac:dyDescent="0.2">
      <c r="A457" s="5" t="s">
        <v>35</v>
      </c>
      <c r="B457" s="5" t="s">
        <v>308</v>
      </c>
      <c r="C457" s="5" t="s">
        <v>44</v>
      </c>
      <c r="D457" s="5"/>
      <c r="E457" s="21" t="s">
        <v>45</v>
      </c>
      <c r="F457" s="4">
        <f>F458+F461</f>
        <v>9391.3391800000009</v>
      </c>
      <c r="G457" s="4">
        <f t="shared" ref="G457:J457" si="808">G458+G461</f>
        <v>0</v>
      </c>
      <c r="H457" s="4">
        <f t="shared" si="808"/>
        <v>9391.3391800000009</v>
      </c>
      <c r="I457" s="135">
        <f t="shared" si="808"/>
        <v>0</v>
      </c>
      <c r="J457" s="135">
        <f t="shared" si="808"/>
        <v>0</v>
      </c>
      <c r="K457" s="135">
        <f t="shared" ref="K457:L457" si="809">K458+K461</f>
        <v>0</v>
      </c>
      <c r="L457" s="4">
        <f t="shared" si="809"/>
        <v>9391.3391800000009</v>
      </c>
      <c r="M457" s="4">
        <f>M458+M461</f>
        <v>1763.52</v>
      </c>
      <c r="N457" s="4">
        <f t="shared" ref="N457" si="810">N458+N461</f>
        <v>0</v>
      </c>
      <c r="O457" s="4">
        <f t="shared" ref="O457:Q457" si="811">O458+O461</f>
        <v>1763.52</v>
      </c>
      <c r="P457" s="135">
        <f t="shared" si="811"/>
        <v>0</v>
      </c>
      <c r="Q457" s="4">
        <f t="shared" si="811"/>
        <v>1763.52</v>
      </c>
      <c r="R457" s="4">
        <f>R458+R461</f>
        <v>358.32</v>
      </c>
      <c r="S457" s="4">
        <f t="shared" ref="S457" si="812">S458+S461</f>
        <v>0</v>
      </c>
      <c r="T457" s="4">
        <f t="shared" ref="T457:V457" si="813">T458+T461</f>
        <v>358.32</v>
      </c>
      <c r="U457" s="135">
        <f t="shared" si="813"/>
        <v>0</v>
      </c>
      <c r="V457" s="4">
        <f t="shared" si="813"/>
        <v>358.32</v>
      </c>
      <c r="W457" s="67"/>
    </row>
    <row r="458" spans="1:23" ht="31.5" hidden="1" customHeight="1" outlineLevel="4" x14ac:dyDescent="0.2">
      <c r="A458" s="5" t="s">
        <v>35</v>
      </c>
      <c r="B458" s="5" t="s">
        <v>308</v>
      </c>
      <c r="C458" s="5" t="s">
        <v>46</v>
      </c>
      <c r="D458" s="5"/>
      <c r="E458" s="21" t="s">
        <v>47</v>
      </c>
      <c r="F458" s="4">
        <f>F459</f>
        <v>7536.6</v>
      </c>
      <c r="G458" s="4">
        <f t="shared" ref="G458:L458" si="814">G459</f>
        <v>0</v>
      </c>
      <c r="H458" s="4">
        <f t="shared" si="814"/>
        <v>7536.6</v>
      </c>
      <c r="I458" s="135">
        <f t="shared" si="814"/>
        <v>0</v>
      </c>
      <c r="J458" s="135">
        <f t="shared" si="814"/>
        <v>0</v>
      </c>
      <c r="K458" s="135">
        <f t="shared" si="814"/>
        <v>0</v>
      </c>
      <c r="L458" s="4">
        <f t="shared" si="814"/>
        <v>7536.6</v>
      </c>
      <c r="M458" s="4">
        <f t="shared" ref="M458:R458" si="815">M459</f>
        <v>1405.2</v>
      </c>
      <c r="N458" s="4">
        <f t="shared" ref="N458" si="816">N459</f>
        <v>0</v>
      </c>
      <c r="O458" s="4">
        <f t="shared" ref="O458:Q458" si="817">O459</f>
        <v>1405.2</v>
      </c>
      <c r="P458" s="135">
        <f t="shared" si="817"/>
        <v>0</v>
      </c>
      <c r="Q458" s="4">
        <f t="shared" si="817"/>
        <v>1405.2</v>
      </c>
      <c r="R458" s="4">
        <f t="shared" si="815"/>
        <v>0</v>
      </c>
      <c r="S458" s="4">
        <f t="shared" ref="S458" si="818">S459</f>
        <v>0</v>
      </c>
      <c r="T458" s="4">
        <f t="shared" ref="T458:V458" si="819">T459</f>
        <v>0</v>
      </c>
      <c r="U458" s="135">
        <f t="shared" si="819"/>
        <v>0</v>
      </c>
      <c r="V458" s="4">
        <f t="shared" si="819"/>
        <v>0</v>
      </c>
      <c r="W458" s="67"/>
    </row>
    <row r="459" spans="1:23" s="92" customFormat="1" ht="47.25" hidden="1" customHeight="1" outlineLevel="5" x14ac:dyDescent="0.2">
      <c r="A459" s="5" t="s">
        <v>35</v>
      </c>
      <c r="B459" s="5" t="s">
        <v>308</v>
      </c>
      <c r="C459" s="5" t="s">
        <v>50</v>
      </c>
      <c r="D459" s="5"/>
      <c r="E459" s="21" t="s">
        <v>51</v>
      </c>
      <c r="F459" s="4">
        <f t="shared" ref="F459:V459" si="820">F460</f>
        <v>7536.6</v>
      </c>
      <c r="G459" s="4">
        <f t="shared" si="820"/>
        <v>0</v>
      </c>
      <c r="H459" s="4">
        <f t="shared" si="820"/>
        <v>7536.6</v>
      </c>
      <c r="I459" s="135">
        <f t="shared" si="820"/>
        <v>0</v>
      </c>
      <c r="J459" s="135">
        <f t="shared" si="820"/>
        <v>0</v>
      </c>
      <c r="K459" s="135">
        <f t="shared" si="820"/>
        <v>0</v>
      </c>
      <c r="L459" s="4">
        <f t="shared" si="820"/>
        <v>7536.6</v>
      </c>
      <c r="M459" s="4">
        <f t="shared" si="820"/>
        <v>1405.2</v>
      </c>
      <c r="N459" s="4">
        <f t="shared" si="820"/>
        <v>0</v>
      </c>
      <c r="O459" s="4">
        <f t="shared" si="820"/>
        <v>1405.2</v>
      </c>
      <c r="P459" s="135">
        <f t="shared" si="820"/>
        <v>0</v>
      </c>
      <c r="Q459" s="4">
        <f t="shared" si="820"/>
        <v>1405.2</v>
      </c>
      <c r="R459" s="4">
        <f t="shared" si="820"/>
        <v>0</v>
      </c>
      <c r="S459" s="4">
        <f t="shared" si="820"/>
        <v>0</v>
      </c>
      <c r="T459" s="4"/>
      <c r="U459" s="135">
        <f t="shared" si="820"/>
        <v>0</v>
      </c>
      <c r="V459" s="4">
        <f t="shared" si="820"/>
        <v>0</v>
      </c>
      <c r="W459" s="67"/>
    </row>
    <row r="460" spans="1:23" s="92" customFormat="1" ht="15.75" hidden="1" customHeight="1" outlineLevel="7" x14ac:dyDescent="0.2">
      <c r="A460" s="11" t="s">
        <v>35</v>
      </c>
      <c r="B460" s="11" t="s">
        <v>308</v>
      </c>
      <c r="C460" s="11" t="s">
        <v>50</v>
      </c>
      <c r="D460" s="11" t="s">
        <v>33</v>
      </c>
      <c r="E460" s="16" t="s">
        <v>34</v>
      </c>
      <c r="F460" s="8">
        <v>7536.6</v>
      </c>
      <c r="G460" s="8"/>
      <c r="H460" s="8">
        <f>SUM(F460:G460)</f>
        <v>7536.6</v>
      </c>
      <c r="I460" s="136"/>
      <c r="J460" s="136"/>
      <c r="K460" s="136"/>
      <c r="L460" s="8">
        <f>SUM(H460:K460)</f>
        <v>7536.6</v>
      </c>
      <c r="M460" s="8">
        <v>1405.2</v>
      </c>
      <c r="N460" s="8"/>
      <c r="O460" s="8">
        <f>SUM(M460:N460)</f>
        <v>1405.2</v>
      </c>
      <c r="P460" s="136"/>
      <c r="Q460" s="8">
        <f>SUM(O460:P460)</f>
        <v>1405.2</v>
      </c>
      <c r="R460" s="8"/>
      <c r="S460" s="8"/>
      <c r="T460" s="8"/>
      <c r="U460" s="136"/>
      <c r="V460" s="8">
        <f>SUM(T460:U460)</f>
        <v>0</v>
      </c>
      <c r="W460" s="67"/>
    </row>
    <row r="461" spans="1:23" ht="15.75" hidden="1" customHeight="1" outlineLevel="4" x14ac:dyDescent="0.2">
      <c r="A461" s="5" t="s">
        <v>35</v>
      </c>
      <c r="B461" s="5" t="s">
        <v>308</v>
      </c>
      <c r="C461" s="5" t="s">
        <v>312</v>
      </c>
      <c r="D461" s="5"/>
      <c r="E461" s="21" t="s">
        <v>252</v>
      </c>
      <c r="F461" s="4">
        <f>F462+F464</f>
        <v>1854.73918</v>
      </c>
      <c r="G461" s="4">
        <f t="shared" ref="G461:J461" si="821">G462+G464</f>
        <v>0</v>
      </c>
      <c r="H461" s="4">
        <f t="shared" si="821"/>
        <v>1854.73918</v>
      </c>
      <c r="I461" s="135">
        <f t="shared" si="821"/>
        <v>0</v>
      </c>
      <c r="J461" s="135">
        <f t="shared" si="821"/>
        <v>0</v>
      </c>
      <c r="K461" s="135">
        <f t="shared" ref="K461:L461" si="822">K462+K464</f>
        <v>0</v>
      </c>
      <c r="L461" s="4">
        <f t="shared" si="822"/>
        <v>1854.73918</v>
      </c>
      <c r="M461" s="4">
        <f t="shared" ref="M461:R461" si="823">M462+M464</f>
        <v>358.32</v>
      </c>
      <c r="N461" s="4">
        <f t="shared" ref="N461" si="824">N462+N464</f>
        <v>0</v>
      </c>
      <c r="O461" s="4">
        <f t="shared" ref="O461:Q461" si="825">O462+O464</f>
        <v>358.32</v>
      </c>
      <c r="P461" s="135">
        <f t="shared" si="825"/>
        <v>0</v>
      </c>
      <c r="Q461" s="4">
        <f t="shared" si="825"/>
        <v>358.32</v>
      </c>
      <c r="R461" s="4">
        <f t="shared" si="823"/>
        <v>358.32</v>
      </c>
      <c r="S461" s="4">
        <f t="shared" ref="S461" si="826">S462+S464</f>
        <v>0</v>
      </c>
      <c r="T461" s="4">
        <f t="shared" ref="T461:V461" si="827">T462+T464</f>
        <v>358.32</v>
      </c>
      <c r="U461" s="135">
        <f t="shared" si="827"/>
        <v>0</v>
      </c>
      <c r="V461" s="4">
        <f t="shared" si="827"/>
        <v>358.32</v>
      </c>
      <c r="W461" s="67"/>
    </row>
    <row r="462" spans="1:23" ht="63" hidden="1" customHeight="1" outlineLevel="5" x14ac:dyDescent="0.2">
      <c r="A462" s="5" t="s">
        <v>35</v>
      </c>
      <c r="B462" s="5" t="s">
        <v>308</v>
      </c>
      <c r="C462" s="5" t="s">
        <v>313</v>
      </c>
      <c r="D462" s="5"/>
      <c r="E462" s="21" t="s">
        <v>570</v>
      </c>
      <c r="F462" s="4">
        <f t="shared" ref="F462:V464" si="828">F463</f>
        <v>134.83918</v>
      </c>
      <c r="G462" s="4">
        <f t="shared" si="828"/>
        <v>0</v>
      </c>
      <c r="H462" s="4">
        <f t="shared" si="828"/>
        <v>134.83918</v>
      </c>
      <c r="I462" s="135">
        <f t="shared" si="828"/>
        <v>0</v>
      </c>
      <c r="J462" s="135">
        <f t="shared" si="828"/>
        <v>0</v>
      </c>
      <c r="K462" s="135">
        <f t="shared" si="828"/>
        <v>0</v>
      </c>
      <c r="L462" s="4">
        <f t="shared" si="828"/>
        <v>134.83918</v>
      </c>
      <c r="M462" s="4">
        <f t="shared" si="828"/>
        <v>358.32</v>
      </c>
      <c r="N462" s="4">
        <f t="shared" si="828"/>
        <v>0</v>
      </c>
      <c r="O462" s="4">
        <f t="shared" si="828"/>
        <v>358.32</v>
      </c>
      <c r="P462" s="135">
        <f t="shared" si="828"/>
        <v>0</v>
      </c>
      <c r="Q462" s="4">
        <f t="shared" si="828"/>
        <v>358.32</v>
      </c>
      <c r="R462" s="4">
        <f t="shared" si="828"/>
        <v>358.32</v>
      </c>
      <c r="S462" s="4">
        <f t="shared" si="828"/>
        <v>0</v>
      </c>
      <c r="T462" s="4">
        <f t="shared" si="828"/>
        <v>358.32</v>
      </c>
      <c r="U462" s="135">
        <f t="shared" si="828"/>
        <v>0</v>
      </c>
      <c r="V462" s="4">
        <f t="shared" si="828"/>
        <v>358.32</v>
      </c>
      <c r="W462" s="67"/>
    </row>
    <row r="463" spans="1:23" ht="15.75" hidden="1" customHeight="1" outlineLevel="7" x14ac:dyDescent="0.2">
      <c r="A463" s="11" t="s">
        <v>35</v>
      </c>
      <c r="B463" s="11" t="s">
        <v>308</v>
      </c>
      <c r="C463" s="11" t="s">
        <v>313</v>
      </c>
      <c r="D463" s="11" t="s">
        <v>33</v>
      </c>
      <c r="E463" s="16" t="s">
        <v>34</v>
      </c>
      <c r="F463" s="47">
        <v>134.83918</v>
      </c>
      <c r="G463" s="8"/>
      <c r="H463" s="8">
        <f>SUM(F463:G463)</f>
        <v>134.83918</v>
      </c>
      <c r="I463" s="136"/>
      <c r="J463" s="136"/>
      <c r="K463" s="136"/>
      <c r="L463" s="8">
        <f>SUM(H463:K463)</f>
        <v>134.83918</v>
      </c>
      <c r="M463" s="47">
        <v>358.32</v>
      </c>
      <c r="N463" s="8"/>
      <c r="O463" s="8">
        <f>SUM(M463:N463)</f>
        <v>358.32</v>
      </c>
      <c r="P463" s="136"/>
      <c r="Q463" s="8">
        <f>SUM(O463:P463)</f>
        <v>358.32</v>
      </c>
      <c r="R463" s="47">
        <v>358.32</v>
      </c>
      <c r="S463" s="8"/>
      <c r="T463" s="8">
        <f>SUM(R463:S463)</f>
        <v>358.32</v>
      </c>
      <c r="U463" s="136"/>
      <c r="V463" s="8">
        <f>SUM(T463:U463)</f>
        <v>358.32</v>
      </c>
      <c r="W463" s="67"/>
    </row>
    <row r="464" spans="1:23" s="92" customFormat="1" ht="63" hidden="1" customHeight="1" outlineLevel="5" x14ac:dyDescent="0.2">
      <c r="A464" s="5" t="s">
        <v>35</v>
      </c>
      <c r="B464" s="5" t="s">
        <v>308</v>
      </c>
      <c r="C464" s="5" t="s">
        <v>313</v>
      </c>
      <c r="D464" s="5"/>
      <c r="E464" s="21" t="s">
        <v>584</v>
      </c>
      <c r="F464" s="4">
        <f t="shared" si="828"/>
        <v>1719.9</v>
      </c>
      <c r="G464" s="4">
        <f t="shared" si="828"/>
        <v>0</v>
      </c>
      <c r="H464" s="4">
        <f t="shared" si="828"/>
        <v>1719.9</v>
      </c>
      <c r="I464" s="135">
        <f t="shared" si="828"/>
        <v>0</v>
      </c>
      <c r="J464" s="135">
        <f t="shared" si="828"/>
        <v>0</v>
      </c>
      <c r="K464" s="135">
        <f t="shared" si="828"/>
        <v>0</v>
      </c>
      <c r="L464" s="4">
        <f t="shared" si="828"/>
        <v>1719.9</v>
      </c>
      <c r="M464" s="4">
        <f t="shared" si="828"/>
        <v>0</v>
      </c>
      <c r="N464" s="4">
        <f t="shared" si="828"/>
        <v>0</v>
      </c>
      <c r="O464" s="4"/>
      <c r="P464" s="135">
        <f t="shared" si="828"/>
        <v>0</v>
      </c>
      <c r="Q464" s="4">
        <f t="shared" si="828"/>
        <v>0</v>
      </c>
      <c r="R464" s="4">
        <f t="shared" si="828"/>
        <v>0</v>
      </c>
      <c r="S464" s="4">
        <f t="shared" si="828"/>
        <v>0</v>
      </c>
      <c r="T464" s="4"/>
      <c r="U464" s="135">
        <f t="shared" si="828"/>
        <v>0</v>
      </c>
      <c r="V464" s="4">
        <f t="shared" si="828"/>
        <v>0</v>
      </c>
      <c r="W464" s="67"/>
    </row>
    <row r="465" spans="1:23" s="92" customFormat="1" ht="15.75" hidden="1" customHeight="1" outlineLevel="7" x14ac:dyDescent="0.2">
      <c r="A465" s="11" t="s">
        <v>35</v>
      </c>
      <c r="B465" s="11" t="s">
        <v>308</v>
      </c>
      <c r="C465" s="11" t="s">
        <v>313</v>
      </c>
      <c r="D465" s="11" t="s">
        <v>33</v>
      </c>
      <c r="E465" s="16" t="s">
        <v>34</v>
      </c>
      <c r="F465" s="8">
        <v>1719.9</v>
      </c>
      <c r="G465" s="8"/>
      <c r="H465" s="8">
        <f>SUM(F465:G465)</f>
        <v>1719.9</v>
      </c>
      <c r="I465" s="136"/>
      <c r="J465" s="136"/>
      <c r="K465" s="136"/>
      <c r="L465" s="8">
        <f>SUM(H465:K465)</f>
        <v>1719.9</v>
      </c>
      <c r="M465" s="8"/>
      <c r="N465" s="8"/>
      <c r="O465" s="8"/>
      <c r="P465" s="136"/>
      <c r="Q465" s="8">
        <f>SUM(O465:P465)</f>
        <v>0</v>
      </c>
      <c r="R465" s="8"/>
      <c r="S465" s="8"/>
      <c r="T465" s="8"/>
      <c r="U465" s="136"/>
      <c r="V465" s="8">
        <f>SUM(T465:U465)</f>
        <v>0</v>
      </c>
      <c r="W465" s="67"/>
    </row>
    <row r="466" spans="1:23" ht="15.75" outlineLevel="1" x14ac:dyDescent="0.2">
      <c r="A466" s="5" t="s">
        <v>35</v>
      </c>
      <c r="B466" s="5" t="s">
        <v>314</v>
      </c>
      <c r="C466" s="5"/>
      <c r="D466" s="5"/>
      <c r="E466" s="21" t="s">
        <v>315</v>
      </c>
      <c r="F466" s="4">
        <f t="shared" ref="F466:V472" si="829">F467</f>
        <v>15310.7</v>
      </c>
      <c r="G466" s="4">
        <f t="shared" si="829"/>
        <v>0</v>
      </c>
      <c r="H466" s="4">
        <f t="shared" si="829"/>
        <v>15310.7</v>
      </c>
      <c r="I466" s="135">
        <f t="shared" si="829"/>
        <v>0</v>
      </c>
      <c r="J466" s="135">
        <f t="shared" si="829"/>
        <v>0</v>
      </c>
      <c r="K466" s="135">
        <f t="shared" si="829"/>
        <v>0</v>
      </c>
      <c r="L466" s="4">
        <f t="shared" si="829"/>
        <v>15310.7</v>
      </c>
      <c r="M466" s="4">
        <f t="shared" si="829"/>
        <v>15310.7</v>
      </c>
      <c r="N466" s="4">
        <f t="shared" si="829"/>
        <v>0</v>
      </c>
      <c r="O466" s="4">
        <f t="shared" si="829"/>
        <v>15310.7</v>
      </c>
      <c r="P466" s="135">
        <f t="shared" si="829"/>
        <v>0</v>
      </c>
      <c r="Q466" s="4">
        <f t="shared" si="829"/>
        <v>15310.7</v>
      </c>
      <c r="R466" s="4">
        <f t="shared" si="829"/>
        <v>15310.6</v>
      </c>
      <c r="S466" s="4">
        <f t="shared" si="829"/>
        <v>0</v>
      </c>
      <c r="T466" s="4">
        <f t="shared" si="829"/>
        <v>15310.6</v>
      </c>
      <c r="U466" s="135">
        <f t="shared" si="829"/>
        <v>0</v>
      </c>
      <c r="V466" s="4">
        <f t="shared" si="829"/>
        <v>15310.6</v>
      </c>
      <c r="W466" s="67"/>
    </row>
    <row r="467" spans="1:23" ht="31.5" hidden="1" outlineLevel="2" x14ac:dyDescent="0.2">
      <c r="A467" s="5" t="s">
        <v>35</v>
      </c>
      <c r="B467" s="5" t="s">
        <v>314</v>
      </c>
      <c r="C467" s="5" t="s">
        <v>42</v>
      </c>
      <c r="D467" s="5"/>
      <c r="E467" s="21" t="s">
        <v>43</v>
      </c>
      <c r="F467" s="4">
        <f t="shared" si="829"/>
        <v>15310.7</v>
      </c>
      <c r="G467" s="4">
        <f t="shared" si="829"/>
        <v>0</v>
      </c>
      <c r="H467" s="4">
        <f t="shared" si="829"/>
        <v>15310.7</v>
      </c>
      <c r="I467" s="135">
        <f t="shared" si="829"/>
        <v>0</v>
      </c>
      <c r="J467" s="135">
        <f t="shared" si="829"/>
        <v>0</v>
      </c>
      <c r="K467" s="135">
        <f t="shared" si="829"/>
        <v>0</v>
      </c>
      <c r="L467" s="4">
        <f t="shared" si="829"/>
        <v>15310.7</v>
      </c>
      <c r="M467" s="4">
        <f t="shared" si="829"/>
        <v>15310.7</v>
      </c>
      <c r="N467" s="4">
        <f t="shared" si="829"/>
        <v>0</v>
      </c>
      <c r="O467" s="4">
        <f t="shared" si="829"/>
        <v>15310.7</v>
      </c>
      <c r="P467" s="135">
        <f t="shared" si="829"/>
        <v>0</v>
      </c>
      <c r="Q467" s="4">
        <f t="shared" si="829"/>
        <v>15310.7</v>
      </c>
      <c r="R467" s="4">
        <f t="shared" si="829"/>
        <v>15310.6</v>
      </c>
      <c r="S467" s="4">
        <f t="shared" si="829"/>
        <v>0</v>
      </c>
      <c r="T467" s="4">
        <f t="shared" si="829"/>
        <v>15310.6</v>
      </c>
      <c r="U467" s="135">
        <f t="shared" si="829"/>
        <v>0</v>
      </c>
      <c r="V467" s="4">
        <f t="shared" si="829"/>
        <v>15310.6</v>
      </c>
      <c r="W467" s="67"/>
    </row>
    <row r="468" spans="1:23" ht="47.25" hidden="1" outlineLevel="3" x14ac:dyDescent="0.2">
      <c r="A468" s="5" t="s">
        <v>35</v>
      </c>
      <c r="B468" s="5" t="s">
        <v>314</v>
      </c>
      <c r="C468" s="5" t="s">
        <v>44</v>
      </c>
      <c r="D468" s="5"/>
      <c r="E468" s="21" t="s">
        <v>45</v>
      </c>
      <c r="F468" s="4">
        <f t="shared" si="829"/>
        <v>15310.7</v>
      </c>
      <c r="G468" s="4">
        <f t="shared" si="829"/>
        <v>0</v>
      </c>
      <c r="H468" s="4">
        <f t="shared" si="829"/>
        <v>15310.7</v>
      </c>
      <c r="I468" s="135">
        <f t="shared" si="829"/>
        <v>0</v>
      </c>
      <c r="J468" s="135">
        <f t="shared" si="829"/>
        <v>0</v>
      </c>
      <c r="K468" s="135">
        <f t="shared" si="829"/>
        <v>0</v>
      </c>
      <c r="L468" s="4">
        <f t="shared" si="829"/>
        <v>15310.7</v>
      </c>
      <c r="M468" s="4">
        <f t="shared" si="829"/>
        <v>15310.7</v>
      </c>
      <c r="N468" s="4">
        <f t="shared" si="829"/>
        <v>0</v>
      </c>
      <c r="O468" s="4">
        <f t="shared" si="829"/>
        <v>15310.7</v>
      </c>
      <c r="P468" s="135">
        <f t="shared" si="829"/>
        <v>0</v>
      </c>
      <c r="Q468" s="4">
        <f t="shared" si="829"/>
        <v>15310.7</v>
      </c>
      <c r="R468" s="4">
        <f t="shared" si="829"/>
        <v>15310.6</v>
      </c>
      <c r="S468" s="4">
        <f t="shared" si="829"/>
        <v>0</v>
      </c>
      <c r="T468" s="4">
        <f t="shared" si="829"/>
        <v>15310.6</v>
      </c>
      <c r="U468" s="135">
        <f t="shared" si="829"/>
        <v>0</v>
      </c>
      <c r="V468" s="4">
        <f t="shared" si="829"/>
        <v>15310.6</v>
      </c>
      <c r="W468" s="67"/>
    </row>
    <row r="469" spans="1:23" ht="31.5" hidden="1" outlineLevel="4" x14ac:dyDescent="0.2">
      <c r="A469" s="5" t="s">
        <v>35</v>
      </c>
      <c r="B469" s="5" t="s">
        <v>314</v>
      </c>
      <c r="C469" s="5" t="s">
        <v>46</v>
      </c>
      <c r="D469" s="5"/>
      <c r="E469" s="21" t="s">
        <v>47</v>
      </c>
      <c r="F469" s="4">
        <f>F470+F472</f>
        <v>15310.7</v>
      </c>
      <c r="G469" s="4">
        <f t="shared" ref="G469:J469" si="830">G470+G472</f>
        <v>0</v>
      </c>
      <c r="H469" s="4">
        <f t="shared" si="830"/>
        <v>15310.7</v>
      </c>
      <c r="I469" s="135">
        <f t="shared" si="830"/>
        <v>0</v>
      </c>
      <c r="J469" s="135">
        <f t="shared" si="830"/>
        <v>0</v>
      </c>
      <c r="K469" s="135">
        <f t="shared" ref="K469:L469" si="831">K470+K472</f>
        <v>0</v>
      </c>
      <c r="L469" s="4">
        <f t="shared" si="831"/>
        <v>15310.7</v>
      </c>
      <c r="M469" s="4">
        <f t="shared" ref="M469:R469" si="832">M470+M472</f>
        <v>15310.7</v>
      </c>
      <c r="N469" s="4">
        <f t="shared" ref="N469" si="833">N470+N472</f>
        <v>0</v>
      </c>
      <c r="O469" s="4">
        <f t="shared" ref="O469:Q469" si="834">O470+O472</f>
        <v>15310.7</v>
      </c>
      <c r="P469" s="135">
        <f t="shared" si="834"/>
        <v>0</v>
      </c>
      <c r="Q469" s="4">
        <f t="shared" si="834"/>
        <v>15310.7</v>
      </c>
      <c r="R469" s="4">
        <f t="shared" si="832"/>
        <v>15310.6</v>
      </c>
      <c r="S469" s="4">
        <f t="shared" ref="S469" si="835">S470+S472</f>
        <v>0</v>
      </c>
      <c r="T469" s="4">
        <f t="shared" ref="T469:V469" si="836">T470+T472</f>
        <v>15310.6</v>
      </c>
      <c r="U469" s="135">
        <f t="shared" si="836"/>
        <v>0</v>
      </c>
      <c r="V469" s="4">
        <f t="shared" si="836"/>
        <v>15310.6</v>
      </c>
      <c r="W469" s="67"/>
    </row>
    <row r="470" spans="1:23" s="92" customFormat="1" ht="84.75" hidden="1" customHeight="1" outlineLevel="5" x14ac:dyDescent="0.2">
      <c r="A470" s="5" t="s">
        <v>35</v>
      </c>
      <c r="B470" s="5" t="s">
        <v>314</v>
      </c>
      <c r="C470" s="5" t="s">
        <v>316</v>
      </c>
      <c r="D470" s="5"/>
      <c r="E470" s="100" t="s">
        <v>317</v>
      </c>
      <c r="F470" s="4">
        <f t="shared" si="829"/>
        <v>6124.3</v>
      </c>
      <c r="G470" s="4">
        <f t="shared" si="829"/>
        <v>0</v>
      </c>
      <c r="H470" s="4">
        <f t="shared" si="829"/>
        <v>6124.3</v>
      </c>
      <c r="I470" s="135">
        <f t="shared" si="829"/>
        <v>0</v>
      </c>
      <c r="J470" s="135">
        <f t="shared" si="829"/>
        <v>0</v>
      </c>
      <c r="K470" s="135">
        <f t="shared" si="829"/>
        <v>0</v>
      </c>
      <c r="L470" s="4">
        <f t="shared" si="829"/>
        <v>6124.3</v>
      </c>
      <c r="M470" s="4">
        <f t="shared" si="829"/>
        <v>3062.1</v>
      </c>
      <c r="N470" s="4">
        <f t="shared" si="829"/>
        <v>0</v>
      </c>
      <c r="O470" s="4">
        <f t="shared" si="829"/>
        <v>3062.1</v>
      </c>
      <c r="P470" s="135">
        <f t="shared" si="829"/>
        <v>0</v>
      </c>
      <c r="Q470" s="4">
        <f t="shared" si="829"/>
        <v>3062.1</v>
      </c>
      <c r="R470" s="4">
        <f t="shared" si="829"/>
        <v>3062.1</v>
      </c>
      <c r="S470" s="4">
        <f t="shared" si="829"/>
        <v>0</v>
      </c>
      <c r="T470" s="4">
        <f t="shared" si="829"/>
        <v>3062.1</v>
      </c>
      <c r="U470" s="135">
        <f t="shared" si="829"/>
        <v>0</v>
      </c>
      <c r="V470" s="4">
        <f t="shared" si="829"/>
        <v>3062.1</v>
      </c>
      <c r="W470" s="67"/>
    </row>
    <row r="471" spans="1:23" s="92" customFormat="1" ht="31.5" hidden="1" outlineLevel="7" x14ac:dyDescent="0.2">
      <c r="A471" s="11" t="s">
        <v>35</v>
      </c>
      <c r="B471" s="11" t="s">
        <v>314</v>
      </c>
      <c r="C471" s="11" t="s">
        <v>316</v>
      </c>
      <c r="D471" s="11" t="s">
        <v>143</v>
      </c>
      <c r="E471" s="16" t="s">
        <v>144</v>
      </c>
      <c r="F471" s="8">
        <v>6124.3</v>
      </c>
      <c r="G471" s="8"/>
      <c r="H471" s="8">
        <f>SUM(F471:G471)</f>
        <v>6124.3</v>
      </c>
      <c r="I471" s="136"/>
      <c r="J471" s="136"/>
      <c r="K471" s="136"/>
      <c r="L471" s="8">
        <f>SUM(H471:K471)</f>
        <v>6124.3</v>
      </c>
      <c r="M471" s="8">
        <v>3062.1</v>
      </c>
      <c r="N471" s="8"/>
      <c r="O471" s="8">
        <f>SUM(M471:N471)</f>
        <v>3062.1</v>
      </c>
      <c r="P471" s="136"/>
      <c r="Q471" s="8">
        <f>SUM(O471:P471)</f>
        <v>3062.1</v>
      </c>
      <c r="R471" s="8">
        <v>3062.1</v>
      </c>
      <c r="S471" s="8"/>
      <c r="T471" s="8">
        <f>SUM(R471:S471)</f>
        <v>3062.1</v>
      </c>
      <c r="U471" s="136"/>
      <c r="V471" s="8">
        <f>SUM(T471:U471)</f>
        <v>3062.1</v>
      </c>
      <c r="W471" s="67"/>
    </row>
    <row r="472" spans="1:23" s="92" customFormat="1" ht="47.25" outlineLevel="5" x14ac:dyDescent="0.2">
      <c r="A472" s="5" t="s">
        <v>35</v>
      </c>
      <c r="B472" s="5" t="s">
        <v>314</v>
      </c>
      <c r="C472" s="5" t="s">
        <v>854</v>
      </c>
      <c r="D472" s="5"/>
      <c r="E472" s="100" t="s">
        <v>575</v>
      </c>
      <c r="F472" s="4">
        <f t="shared" si="829"/>
        <v>9186.4</v>
      </c>
      <c r="G472" s="4">
        <f t="shared" si="829"/>
        <v>0</v>
      </c>
      <c r="H472" s="4">
        <f t="shared" si="829"/>
        <v>9186.4</v>
      </c>
      <c r="I472" s="135">
        <f t="shared" si="829"/>
        <v>0</v>
      </c>
      <c r="J472" s="135">
        <f t="shared" si="829"/>
        <v>0</v>
      </c>
      <c r="K472" s="135">
        <f t="shared" si="829"/>
        <v>0</v>
      </c>
      <c r="L472" s="4">
        <f t="shared" si="829"/>
        <v>9186.4</v>
      </c>
      <c r="M472" s="4">
        <f t="shared" si="829"/>
        <v>12248.6</v>
      </c>
      <c r="N472" s="4">
        <f t="shared" si="829"/>
        <v>0</v>
      </c>
      <c r="O472" s="4">
        <f t="shared" si="829"/>
        <v>12248.6</v>
      </c>
      <c r="P472" s="135">
        <f t="shared" si="829"/>
        <v>0</v>
      </c>
      <c r="Q472" s="4">
        <f t="shared" si="829"/>
        <v>12248.6</v>
      </c>
      <c r="R472" s="4">
        <f t="shared" si="829"/>
        <v>12248.5</v>
      </c>
      <c r="S472" s="4">
        <f t="shared" si="829"/>
        <v>0</v>
      </c>
      <c r="T472" s="4">
        <f t="shared" si="829"/>
        <v>12248.5</v>
      </c>
      <c r="U472" s="135">
        <f t="shared" si="829"/>
        <v>0</v>
      </c>
      <c r="V472" s="4">
        <f t="shared" si="829"/>
        <v>12248.5</v>
      </c>
      <c r="W472" s="67"/>
    </row>
    <row r="473" spans="1:23" s="92" customFormat="1" ht="31.5" outlineLevel="7" x14ac:dyDescent="0.2">
      <c r="A473" s="11" t="s">
        <v>35</v>
      </c>
      <c r="B473" s="11" t="s">
        <v>314</v>
      </c>
      <c r="C473" s="11" t="s">
        <v>854</v>
      </c>
      <c r="D473" s="11" t="s">
        <v>143</v>
      </c>
      <c r="E473" s="16" t="s">
        <v>144</v>
      </c>
      <c r="F473" s="8">
        <v>9186.4</v>
      </c>
      <c r="G473" s="8"/>
      <c r="H473" s="8">
        <f>SUM(F473:G473)</f>
        <v>9186.4</v>
      </c>
      <c r="I473" s="136"/>
      <c r="J473" s="136"/>
      <c r="K473" s="136"/>
      <c r="L473" s="8">
        <f>SUM(H473:K473)</f>
        <v>9186.4</v>
      </c>
      <c r="M473" s="8">
        <v>12248.6</v>
      </c>
      <c r="N473" s="8"/>
      <c r="O473" s="8">
        <f>SUM(M473:N473)</f>
        <v>12248.6</v>
      </c>
      <c r="P473" s="136"/>
      <c r="Q473" s="8">
        <f>SUM(O473:P473)</f>
        <v>12248.6</v>
      </c>
      <c r="R473" s="8">
        <v>12248.5</v>
      </c>
      <c r="S473" s="8"/>
      <c r="T473" s="8">
        <f>SUM(R473:S473)</f>
        <v>12248.5</v>
      </c>
      <c r="U473" s="136"/>
      <c r="V473" s="8">
        <f>SUM(T473:U473)</f>
        <v>12248.5</v>
      </c>
      <c r="W473" s="67"/>
    </row>
    <row r="474" spans="1:23" ht="15.75" outlineLevel="1" x14ac:dyDescent="0.2">
      <c r="A474" s="5" t="s">
        <v>35</v>
      </c>
      <c r="B474" s="5" t="s">
        <v>318</v>
      </c>
      <c r="C474" s="5"/>
      <c r="D474" s="5"/>
      <c r="E474" s="21" t="s">
        <v>319</v>
      </c>
      <c r="F474" s="4">
        <f t="shared" ref="F474:V474" si="837">F475+F484+F495</f>
        <v>6140.7999999999993</v>
      </c>
      <c r="G474" s="4">
        <f t="shared" si="837"/>
        <v>0</v>
      </c>
      <c r="H474" s="4">
        <f t="shared" si="837"/>
        <v>6140.7999999999993</v>
      </c>
      <c r="I474" s="135">
        <f t="shared" si="837"/>
        <v>0</v>
      </c>
      <c r="J474" s="135">
        <f t="shared" si="837"/>
        <v>1000</v>
      </c>
      <c r="K474" s="135">
        <f t="shared" si="837"/>
        <v>0</v>
      </c>
      <c r="L474" s="4">
        <f t="shared" si="837"/>
        <v>7140.7999999999993</v>
      </c>
      <c r="M474" s="4">
        <f t="shared" si="837"/>
        <v>5491.4</v>
      </c>
      <c r="N474" s="4">
        <f t="shared" si="837"/>
        <v>0</v>
      </c>
      <c r="O474" s="4">
        <f t="shared" si="837"/>
        <v>5491.4</v>
      </c>
      <c r="P474" s="135">
        <f t="shared" si="837"/>
        <v>0</v>
      </c>
      <c r="Q474" s="4">
        <f t="shared" si="837"/>
        <v>5491.4</v>
      </c>
      <c r="R474" s="4">
        <f t="shared" si="837"/>
        <v>5490.6</v>
      </c>
      <c r="S474" s="4">
        <f t="shared" si="837"/>
        <v>0</v>
      </c>
      <c r="T474" s="4">
        <f t="shared" si="837"/>
        <v>5490.6</v>
      </c>
      <c r="U474" s="135">
        <f t="shared" si="837"/>
        <v>0</v>
      </c>
      <c r="V474" s="4">
        <f t="shared" si="837"/>
        <v>5490.6</v>
      </c>
      <c r="W474" s="67"/>
    </row>
    <row r="475" spans="1:23" ht="31.5" outlineLevel="2" x14ac:dyDescent="0.2">
      <c r="A475" s="5" t="s">
        <v>35</v>
      </c>
      <c r="B475" s="5" t="s">
        <v>318</v>
      </c>
      <c r="C475" s="5" t="s">
        <v>170</v>
      </c>
      <c r="D475" s="5"/>
      <c r="E475" s="21" t="s">
        <v>171</v>
      </c>
      <c r="F475" s="4">
        <f>F480</f>
        <v>961.5</v>
      </c>
      <c r="G475" s="4">
        <f t="shared" ref="G475:H475" si="838">G480</f>
        <v>0</v>
      </c>
      <c r="H475" s="4">
        <f t="shared" si="838"/>
        <v>961.5</v>
      </c>
      <c r="I475" s="135">
        <f>I480+I476</f>
        <v>0</v>
      </c>
      <c r="J475" s="135">
        <f t="shared" ref="J475:V475" si="839">J480+J476</f>
        <v>0</v>
      </c>
      <c r="K475" s="135">
        <f t="shared" si="839"/>
        <v>0</v>
      </c>
      <c r="L475" s="4">
        <f t="shared" si="839"/>
        <v>961.5</v>
      </c>
      <c r="M475" s="4">
        <f t="shared" si="839"/>
        <v>865</v>
      </c>
      <c r="N475" s="4">
        <f t="shared" si="839"/>
        <v>0</v>
      </c>
      <c r="O475" s="4">
        <f t="shared" si="839"/>
        <v>865</v>
      </c>
      <c r="P475" s="135">
        <f t="shared" si="839"/>
        <v>0</v>
      </c>
      <c r="Q475" s="4">
        <f t="shared" si="839"/>
        <v>865</v>
      </c>
      <c r="R475" s="4">
        <f t="shared" si="839"/>
        <v>865</v>
      </c>
      <c r="S475" s="4">
        <f t="shared" si="839"/>
        <v>0</v>
      </c>
      <c r="T475" s="4">
        <f t="shared" si="839"/>
        <v>865</v>
      </c>
      <c r="U475" s="135">
        <f t="shared" si="839"/>
        <v>0</v>
      </c>
      <c r="V475" s="4">
        <f t="shared" si="839"/>
        <v>865</v>
      </c>
      <c r="W475" s="67"/>
    </row>
    <row r="476" spans="1:23" ht="47.25" outlineLevel="2" x14ac:dyDescent="0.2">
      <c r="A476" s="5" t="s">
        <v>35</v>
      </c>
      <c r="B476" s="5" t="s">
        <v>318</v>
      </c>
      <c r="C476" s="10" t="s">
        <v>244</v>
      </c>
      <c r="D476" s="10" t="s">
        <v>699</v>
      </c>
      <c r="E476" s="66" t="s">
        <v>245</v>
      </c>
      <c r="F476" s="4"/>
      <c r="G476" s="4"/>
      <c r="H476" s="4"/>
      <c r="I476" s="135">
        <f>I477</f>
        <v>0</v>
      </c>
      <c r="J476" s="135">
        <f t="shared" ref="J476:U478" si="840">J477</f>
        <v>0</v>
      </c>
      <c r="K476" s="135">
        <f t="shared" si="840"/>
        <v>46.973999999999997</v>
      </c>
      <c r="L476" s="4">
        <f t="shared" si="840"/>
        <v>46.973999999999997</v>
      </c>
      <c r="M476" s="4">
        <f t="shared" si="840"/>
        <v>0</v>
      </c>
      <c r="N476" s="4">
        <f t="shared" si="840"/>
        <v>0</v>
      </c>
      <c r="O476" s="4">
        <f t="shared" si="840"/>
        <v>0</v>
      </c>
      <c r="P476" s="135">
        <f t="shared" si="840"/>
        <v>0</v>
      </c>
      <c r="Q476" s="4"/>
      <c r="R476" s="4">
        <f t="shared" si="840"/>
        <v>0</v>
      </c>
      <c r="S476" s="4">
        <f t="shared" si="840"/>
        <v>0</v>
      </c>
      <c r="T476" s="4">
        <f t="shared" si="840"/>
        <v>0</v>
      </c>
      <c r="U476" s="135">
        <f t="shared" si="840"/>
        <v>0</v>
      </c>
      <c r="V476" s="4"/>
      <c r="W476" s="67"/>
    </row>
    <row r="477" spans="1:23" ht="31.5" outlineLevel="2" x14ac:dyDescent="0.2">
      <c r="A477" s="5" t="s">
        <v>35</v>
      </c>
      <c r="B477" s="5" t="s">
        <v>318</v>
      </c>
      <c r="C477" s="10" t="s">
        <v>599</v>
      </c>
      <c r="D477" s="10"/>
      <c r="E477" s="66" t="s">
        <v>596</v>
      </c>
      <c r="F477" s="4"/>
      <c r="G477" s="4"/>
      <c r="H477" s="4"/>
      <c r="I477" s="135">
        <f>I478</f>
        <v>0</v>
      </c>
      <c r="J477" s="135">
        <f t="shared" si="840"/>
        <v>0</v>
      </c>
      <c r="K477" s="135">
        <f t="shared" si="840"/>
        <v>46.973999999999997</v>
      </c>
      <c r="L477" s="4">
        <f t="shared" si="840"/>
        <v>46.973999999999997</v>
      </c>
      <c r="M477" s="4">
        <f t="shared" si="840"/>
        <v>0</v>
      </c>
      <c r="N477" s="4">
        <f t="shared" si="840"/>
        <v>0</v>
      </c>
      <c r="O477" s="4">
        <f t="shared" si="840"/>
        <v>0</v>
      </c>
      <c r="P477" s="135">
        <f t="shared" si="840"/>
        <v>0</v>
      </c>
      <c r="Q477" s="4"/>
      <c r="R477" s="4">
        <f t="shared" si="840"/>
        <v>0</v>
      </c>
      <c r="S477" s="4">
        <f t="shared" si="840"/>
        <v>0</v>
      </c>
      <c r="T477" s="4">
        <f t="shared" si="840"/>
        <v>0</v>
      </c>
      <c r="U477" s="135">
        <f t="shared" si="840"/>
        <v>0</v>
      </c>
      <c r="V477" s="4"/>
      <c r="W477" s="67"/>
    </row>
    <row r="478" spans="1:23" s="91" customFormat="1" ht="31.5" outlineLevel="2" x14ac:dyDescent="0.2">
      <c r="A478" s="5" t="s">
        <v>35</v>
      </c>
      <c r="B478" s="5" t="s">
        <v>318</v>
      </c>
      <c r="C478" s="10" t="s">
        <v>750</v>
      </c>
      <c r="D478" s="10"/>
      <c r="E478" s="66" t="s">
        <v>749</v>
      </c>
      <c r="F478" s="4"/>
      <c r="G478" s="4"/>
      <c r="H478" s="4"/>
      <c r="I478" s="135">
        <f>I479</f>
        <v>0</v>
      </c>
      <c r="J478" s="135">
        <f t="shared" si="840"/>
        <v>0</v>
      </c>
      <c r="K478" s="135">
        <f t="shared" si="840"/>
        <v>46.973999999999997</v>
      </c>
      <c r="L478" s="4">
        <f t="shared" si="840"/>
        <v>46.973999999999997</v>
      </c>
      <c r="M478" s="4">
        <f t="shared" si="840"/>
        <v>0</v>
      </c>
      <c r="N478" s="4">
        <f t="shared" si="840"/>
        <v>0</v>
      </c>
      <c r="O478" s="4">
        <f t="shared" si="840"/>
        <v>0</v>
      </c>
      <c r="P478" s="135">
        <f t="shared" si="840"/>
        <v>0</v>
      </c>
      <c r="Q478" s="4"/>
      <c r="R478" s="4">
        <f t="shared" si="840"/>
        <v>0</v>
      </c>
      <c r="S478" s="4">
        <f t="shared" si="840"/>
        <v>0</v>
      </c>
      <c r="T478" s="4">
        <f t="shared" si="840"/>
        <v>0</v>
      </c>
      <c r="U478" s="135">
        <f t="shared" si="840"/>
        <v>0</v>
      </c>
      <c r="V478" s="4"/>
      <c r="W478" s="67"/>
    </row>
    <row r="479" spans="1:23" ht="15.75" outlineLevel="2" x14ac:dyDescent="0.2">
      <c r="A479" s="11" t="s">
        <v>35</v>
      </c>
      <c r="B479" s="11" t="s">
        <v>318</v>
      </c>
      <c r="C479" s="9" t="s">
        <v>750</v>
      </c>
      <c r="D479" s="9" t="s">
        <v>33</v>
      </c>
      <c r="E479" s="65" t="s">
        <v>34</v>
      </c>
      <c r="F479" s="4"/>
      <c r="G479" s="4"/>
      <c r="H479" s="4"/>
      <c r="I479" s="135"/>
      <c r="J479" s="135"/>
      <c r="K479" s="136">
        <v>46.973999999999997</v>
      </c>
      <c r="L479" s="8">
        <f>SUM(H479:K479)</f>
        <v>46.973999999999997</v>
      </c>
      <c r="M479" s="4"/>
      <c r="N479" s="4"/>
      <c r="O479" s="4"/>
      <c r="P479" s="135"/>
      <c r="Q479" s="4"/>
      <c r="R479" s="4"/>
      <c r="S479" s="4"/>
      <c r="T479" s="4"/>
      <c r="U479" s="135"/>
      <c r="V479" s="4"/>
      <c r="W479" s="67"/>
    </row>
    <row r="480" spans="1:23" ht="47.25" outlineLevel="3" x14ac:dyDescent="0.2">
      <c r="A480" s="5" t="s">
        <v>35</v>
      </c>
      <c r="B480" s="5" t="s">
        <v>318</v>
      </c>
      <c r="C480" s="5" t="s">
        <v>188</v>
      </c>
      <c r="D480" s="5"/>
      <c r="E480" s="21" t="s">
        <v>189</v>
      </c>
      <c r="F480" s="4">
        <f t="shared" ref="F480:V482" si="841">F481</f>
        <v>961.5</v>
      </c>
      <c r="G480" s="4">
        <f t="shared" si="841"/>
        <v>0</v>
      </c>
      <c r="H480" s="4">
        <f t="shared" si="841"/>
        <v>961.5</v>
      </c>
      <c r="I480" s="135">
        <f t="shared" si="841"/>
        <v>0</v>
      </c>
      <c r="J480" s="135">
        <f t="shared" si="841"/>
        <v>0</v>
      </c>
      <c r="K480" s="135">
        <f t="shared" si="841"/>
        <v>-46.973999999999997</v>
      </c>
      <c r="L480" s="4">
        <f t="shared" si="841"/>
        <v>914.52599999999995</v>
      </c>
      <c r="M480" s="4">
        <f t="shared" si="841"/>
        <v>865</v>
      </c>
      <c r="N480" s="4">
        <f t="shared" si="841"/>
        <v>0</v>
      </c>
      <c r="O480" s="4">
        <f t="shared" si="841"/>
        <v>865</v>
      </c>
      <c r="P480" s="135">
        <f t="shared" si="841"/>
        <v>0</v>
      </c>
      <c r="Q480" s="4">
        <f t="shared" si="841"/>
        <v>865</v>
      </c>
      <c r="R480" s="4">
        <f t="shared" si="841"/>
        <v>865</v>
      </c>
      <c r="S480" s="4">
        <f t="shared" si="841"/>
        <v>0</v>
      </c>
      <c r="T480" s="4">
        <f t="shared" si="841"/>
        <v>865</v>
      </c>
      <c r="U480" s="135">
        <f t="shared" si="841"/>
        <v>0</v>
      </c>
      <c r="V480" s="4">
        <f t="shared" si="841"/>
        <v>865</v>
      </c>
      <c r="W480" s="67"/>
    </row>
    <row r="481" spans="1:23" ht="47.25" outlineLevel="4" x14ac:dyDescent="0.2">
      <c r="A481" s="5" t="s">
        <v>35</v>
      </c>
      <c r="B481" s="5" t="s">
        <v>318</v>
      </c>
      <c r="C481" s="5" t="s">
        <v>190</v>
      </c>
      <c r="D481" s="5"/>
      <c r="E481" s="21" t="s">
        <v>114</v>
      </c>
      <c r="F481" s="4">
        <f t="shared" si="841"/>
        <v>961.5</v>
      </c>
      <c r="G481" s="4">
        <f t="shared" si="841"/>
        <v>0</v>
      </c>
      <c r="H481" s="4">
        <f t="shared" si="841"/>
        <v>961.5</v>
      </c>
      <c r="I481" s="135">
        <f t="shared" si="841"/>
        <v>0</v>
      </c>
      <c r="J481" s="135">
        <f t="shared" si="841"/>
        <v>0</v>
      </c>
      <c r="K481" s="135">
        <f t="shared" si="841"/>
        <v>-46.973999999999997</v>
      </c>
      <c r="L481" s="4">
        <f t="shared" si="841"/>
        <v>914.52599999999995</v>
      </c>
      <c r="M481" s="4">
        <f t="shared" si="841"/>
        <v>865</v>
      </c>
      <c r="N481" s="4">
        <f t="shared" si="841"/>
        <v>0</v>
      </c>
      <c r="O481" s="4">
        <f t="shared" si="841"/>
        <v>865</v>
      </c>
      <c r="P481" s="135">
        <f t="shared" si="841"/>
        <v>0</v>
      </c>
      <c r="Q481" s="4">
        <f t="shared" si="841"/>
        <v>865</v>
      </c>
      <c r="R481" s="4">
        <f t="shared" si="841"/>
        <v>865</v>
      </c>
      <c r="S481" s="4">
        <f t="shared" si="841"/>
        <v>0</v>
      </c>
      <c r="T481" s="4">
        <f t="shared" si="841"/>
        <v>865</v>
      </c>
      <c r="U481" s="135">
        <f t="shared" si="841"/>
        <v>0</v>
      </c>
      <c r="V481" s="4">
        <f t="shared" si="841"/>
        <v>865</v>
      </c>
      <c r="W481" s="67"/>
    </row>
    <row r="482" spans="1:23" ht="31.5" outlineLevel="5" x14ac:dyDescent="0.2">
      <c r="A482" s="5" t="s">
        <v>35</v>
      </c>
      <c r="B482" s="5" t="s">
        <v>318</v>
      </c>
      <c r="C482" s="5" t="s">
        <v>191</v>
      </c>
      <c r="D482" s="5"/>
      <c r="E482" s="21" t="s">
        <v>192</v>
      </c>
      <c r="F482" s="4">
        <f t="shared" si="841"/>
        <v>961.5</v>
      </c>
      <c r="G482" s="4">
        <f t="shared" si="841"/>
        <v>0</v>
      </c>
      <c r="H482" s="4">
        <f t="shared" si="841"/>
        <v>961.5</v>
      </c>
      <c r="I482" s="135">
        <f t="shared" si="841"/>
        <v>0</v>
      </c>
      <c r="J482" s="135">
        <f t="shared" si="841"/>
        <v>0</v>
      </c>
      <c r="K482" s="135">
        <f t="shared" si="841"/>
        <v>-46.973999999999997</v>
      </c>
      <c r="L482" s="4">
        <f t="shared" si="841"/>
        <v>914.52599999999995</v>
      </c>
      <c r="M482" s="4">
        <f t="shared" si="841"/>
        <v>865</v>
      </c>
      <c r="N482" s="4">
        <f t="shared" si="841"/>
        <v>0</v>
      </c>
      <c r="O482" s="4">
        <f t="shared" si="841"/>
        <v>865</v>
      </c>
      <c r="P482" s="135">
        <f t="shared" si="841"/>
        <v>0</v>
      </c>
      <c r="Q482" s="4">
        <f t="shared" si="841"/>
        <v>865</v>
      </c>
      <c r="R482" s="4">
        <f t="shared" si="841"/>
        <v>865</v>
      </c>
      <c r="S482" s="4">
        <f t="shared" si="841"/>
        <v>0</v>
      </c>
      <c r="T482" s="4">
        <f t="shared" si="841"/>
        <v>865</v>
      </c>
      <c r="U482" s="135">
        <f t="shared" si="841"/>
        <v>0</v>
      </c>
      <c r="V482" s="4">
        <f t="shared" si="841"/>
        <v>865</v>
      </c>
      <c r="W482" s="67"/>
    </row>
    <row r="483" spans="1:23" ht="23.25" customHeight="1" outlineLevel="7" x14ac:dyDescent="0.2">
      <c r="A483" s="11" t="s">
        <v>35</v>
      </c>
      <c r="B483" s="11" t="s">
        <v>318</v>
      </c>
      <c r="C483" s="11" t="s">
        <v>191</v>
      </c>
      <c r="D483" s="11" t="s">
        <v>27</v>
      </c>
      <c r="E483" s="16" t="s">
        <v>28</v>
      </c>
      <c r="F483" s="8">
        <v>961.5</v>
      </c>
      <c r="G483" s="8"/>
      <c r="H483" s="8">
        <f>SUM(F483:G483)</f>
        <v>961.5</v>
      </c>
      <c r="I483" s="136"/>
      <c r="J483" s="136"/>
      <c r="K483" s="136">
        <v>-46.973999999999997</v>
      </c>
      <c r="L483" s="8">
        <f>SUM(H483:K483)</f>
        <v>914.52599999999995</v>
      </c>
      <c r="M483" s="8">
        <v>865</v>
      </c>
      <c r="N483" s="8"/>
      <c r="O483" s="8">
        <f>SUM(M483:N483)</f>
        <v>865</v>
      </c>
      <c r="P483" s="136"/>
      <c r="Q483" s="8">
        <f>SUM(O483:P483)</f>
        <v>865</v>
      </c>
      <c r="R483" s="8">
        <v>865</v>
      </c>
      <c r="S483" s="8"/>
      <c r="T483" s="8">
        <f>SUM(R483:S483)</f>
        <v>865</v>
      </c>
      <c r="U483" s="136"/>
      <c r="V483" s="8">
        <f>SUM(T483:U483)</f>
        <v>865</v>
      </c>
      <c r="W483" s="67"/>
    </row>
    <row r="484" spans="1:23" ht="31.5" hidden="1" outlineLevel="2" x14ac:dyDescent="0.2">
      <c r="A484" s="5" t="s">
        <v>35</v>
      </c>
      <c r="B484" s="5" t="s">
        <v>318</v>
      </c>
      <c r="C484" s="5" t="s">
        <v>84</v>
      </c>
      <c r="D484" s="5"/>
      <c r="E484" s="21" t="s">
        <v>85</v>
      </c>
      <c r="F484" s="4">
        <f>F485+F491</f>
        <v>3567.9</v>
      </c>
      <c r="G484" s="4">
        <f t="shared" ref="G484:J484" si="842">G485+G491</f>
        <v>0</v>
      </c>
      <c r="H484" s="4">
        <f t="shared" si="842"/>
        <v>3567.9</v>
      </c>
      <c r="I484" s="135">
        <f t="shared" si="842"/>
        <v>0</v>
      </c>
      <c r="J484" s="135">
        <f t="shared" si="842"/>
        <v>0</v>
      </c>
      <c r="K484" s="135">
        <f t="shared" ref="K484:L484" si="843">K485+K491</f>
        <v>0</v>
      </c>
      <c r="L484" s="4">
        <f t="shared" si="843"/>
        <v>3567.9</v>
      </c>
      <c r="M484" s="4">
        <f t="shared" ref="M484:R484" si="844">M485+M491</f>
        <v>3215</v>
      </c>
      <c r="N484" s="4">
        <f t="shared" ref="N484" si="845">N485+N491</f>
        <v>0</v>
      </c>
      <c r="O484" s="4">
        <f t="shared" ref="O484:Q484" si="846">O485+O491</f>
        <v>3215</v>
      </c>
      <c r="P484" s="135">
        <f t="shared" si="846"/>
        <v>0</v>
      </c>
      <c r="Q484" s="4">
        <f t="shared" si="846"/>
        <v>3215</v>
      </c>
      <c r="R484" s="4">
        <f t="shared" si="844"/>
        <v>3215</v>
      </c>
      <c r="S484" s="4">
        <f t="shared" ref="S484" si="847">S485+S491</f>
        <v>0</v>
      </c>
      <c r="T484" s="4">
        <f t="shared" ref="T484:V484" si="848">T485+T491</f>
        <v>3215</v>
      </c>
      <c r="U484" s="135">
        <f t="shared" si="848"/>
        <v>0</v>
      </c>
      <c r="V484" s="4">
        <f t="shared" si="848"/>
        <v>3215</v>
      </c>
      <c r="W484" s="67"/>
    </row>
    <row r="485" spans="1:23" ht="31.5" hidden="1" outlineLevel="3" x14ac:dyDescent="0.2">
      <c r="A485" s="5" t="s">
        <v>35</v>
      </c>
      <c r="B485" s="5" t="s">
        <v>318</v>
      </c>
      <c r="C485" s="5" t="s">
        <v>320</v>
      </c>
      <c r="D485" s="5"/>
      <c r="E485" s="21" t="s">
        <v>321</v>
      </c>
      <c r="F485" s="4">
        <f>F486</f>
        <v>2326.3000000000002</v>
      </c>
      <c r="G485" s="4">
        <f t="shared" ref="G485:L485" si="849">G486</f>
        <v>0</v>
      </c>
      <c r="H485" s="4">
        <f t="shared" si="849"/>
        <v>2326.3000000000002</v>
      </c>
      <c r="I485" s="135">
        <f t="shared" si="849"/>
        <v>0</v>
      </c>
      <c r="J485" s="135">
        <f t="shared" si="849"/>
        <v>0</v>
      </c>
      <c r="K485" s="135">
        <f t="shared" si="849"/>
        <v>0</v>
      </c>
      <c r="L485" s="4">
        <f t="shared" si="849"/>
        <v>2326.3000000000002</v>
      </c>
      <c r="M485" s="4">
        <f t="shared" ref="M485:R485" si="850">M486</f>
        <v>2095</v>
      </c>
      <c r="N485" s="4">
        <f t="shared" ref="N485" si="851">N486</f>
        <v>0</v>
      </c>
      <c r="O485" s="4">
        <f t="shared" ref="O485:Q485" si="852">O486</f>
        <v>2095</v>
      </c>
      <c r="P485" s="135">
        <f t="shared" si="852"/>
        <v>0</v>
      </c>
      <c r="Q485" s="4">
        <f t="shared" si="852"/>
        <v>2095</v>
      </c>
      <c r="R485" s="4">
        <f t="shared" si="850"/>
        <v>2095</v>
      </c>
      <c r="S485" s="4">
        <f t="shared" ref="S485" si="853">S486</f>
        <v>0</v>
      </c>
      <c r="T485" s="4">
        <f t="shared" ref="T485:V485" si="854">T486</f>
        <v>2095</v>
      </c>
      <c r="U485" s="135">
        <f t="shared" si="854"/>
        <v>0</v>
      </c>
      <c r="V485" s="4">
        <f t="shared" si="854"/>
        <v>2095</v>
      </c>
      <c r="W485" s="67"/>
    </row>
    <row r="486" spans="1:23" ht="31.5" hidden="1" outlineLevel="4" x14ac:dyDescent="0.2">
      <c r="A486" s="5" t="s">
        <v>35</v>
      </c>
      <c r="B486" s="5" t="s">
        <v>318</v>
      </c>
      <c r="C486" s="5" t="s">
        <v>322</v>
      </c>
      <c r="D486" s="5"/>
      <c r="E486" s="21" t="s">
        <v>323</v>
      </c>
      <c r="F486" s="4">
        <f>F487+F489</f>
        <v>2326.3000000000002</v>
      </c>
      <c r="G486" s="4">
        <f t="shared" ref="G486:J486" si="855">G487+G489</f>
        <v>0</v>
      </c>
      <c r="H486" s="4">
        <f t="shared" si="855"/>
        <v>2326.3000000000002</v>
      </c>
      <c r="I486" s="135">
        <f t="shared" si="855"/>
        <v>0</v>
      </c>
      <c r="J486" s="135">
        <f t="shared" si="855"/>
        <v>0</v>
      </c>
      <c r="K486" s="135">
        <f t="shared" ref="K486:L486" si="856">K487+K489</f>
        <v>0</v>
      </c>
      <c r="L486" s="4">
        <f t="shared" si="856"/>
        <v>2326.3000000000002</v>
      </c>
      <c r="M486" s="4">
        <f t="shared" ref="M486:R486" si="857">M487+M489</f>
        <v>2095</v>
      </c>
      <c r="N486" s="4">
        <f t="shared" ref="N486" si="858">N487+N489</f>
        <v>0</v>
      </c>
      <c r="O486" s="4">
        <f t="shared" ref="O486:Q486" si="859">O487+O489</f>
        <v>2095</v>
      </c>
      <c r="P486" s="135">
        <f t="shared" si="859"/>
        <v>0</v>
      </c>
      <c r="Q486" s="4">
        <f t="shared" si="859"/>
        <v>2095</v>
      </c>
      <c r="R486" s="4">
        <f t="shared" si="857"/>
        <v>2095</v>
      </c>
      <c r="S486" s="4">
        <f t="shared" ref="S486" si="860">S487+S489</f>
        <v>0</v>
      </c>
      <c r="T486" s="4">
        <f t="shared" ref="T486:V486" si="861">T487+T489</f>
        <v>2095</v>
      </c>
      <c r="U486" s="135">
        <f t="shared" si="861"/>
        <v>0</v>
      </c>
      <c r="V486" s="4">
        <f t="shared" si="861"/>
        <v>2095</v>
      </c>
      <c r="W486" s="67"/>
    </row>
    <row r="487" spans="1:23" ht="31.5" hidden="1" outlineLevel="5" x14ac:dyDescent="0.2">
      <c r="A487" s="5" t="s">
        <v>35</v>
      </c>
      <c r="B487" s="5" t="s">
        <v>318</v>
      </c>
      <c r="C487" s="5" t="s">
        <v>324</v>
      </c>
      <c r="D487" s="5"/>
      <c r="E487" s="21" t="s">
        <v>91</v>
      </c>
      <c r="F487" s="4">
        <f t="shared" ref="F487:V487" si="862">F488</f>
        <v>1089.8</v>
      </c>
      <c r="G487" s="4">
        <f t="shared" si="862"/>
        <v>0</v>
      </c>
      <c r="H487" s="4">
        <f t="shared" si="862"/>
        <v>1089.8</v>
      </c>
      <c r="I487" s="135">
        <f t="shared" si="862"/>
        <v>0</v>
      </c>
      <c r="J487" s="135">
        <f t="shared" si="862"/>
        <v>0</v>
      </c>
      <c r="K487" s="135">
        <f t="shared" si="862"/>
        <v>0</v>
      </c>
      <c r="L487" s="4">
        <f t="shared" si="862"/>
        <v>1089.8</v>
      </c>
      <c r="M487" s="4">
        <f t="shared" ref="M487" si="863">M488</f>
        <v>980</v>
      </c>
      <c r="N487" s="4">
        <f t="shared" si="862"/>
        <v>0</v>
      </c>
      <c r="O487" s="4">
        <f t="shared" si="862"/>
        <v>980</v>
      </c>
      <c r="P487" s="135">
        <f t="shared" si="862"/>
        <v>0</v>
      </c>
      <c r="Q487" s="4">
        <f t="shared" si="862"/>
        <v>980</v>
      </c>
      <c r="R487" s="4">
        <f t="shared" ref="R487" si="864">R488</f>
        <v>980</v>
      </c>
      <c r="S487" s="4">
        <f t="shared" si="862"/>
        <v>0</v>
      </c>
      <c r="T487" s="4">
        <f t="shared" si="862"/>
        <v>980</v>
      </c>
      <c r="U487" s="135">
        <f t="shared" si="862"/>
        <v>0</v>
      </c>
      <c r="V487" s="4">
        <f t="shared" si="862"/>
        <v>980</v>
      </c>
      <c r="W487" s="67"/>
    </row>
    <row r="488" spans="1:23" ht="31.5" hidden="1" outlineLevel="7" x14ac:dyDescent="0.2">
      <c r="A488" s="11" t="s">
        <v>35</v>
      </c>
      <c r="B488" s="11" t="s">
        <v>318</v>
      </c>
      <c r="C488" s="11" t="s">
        <v>324</v>
      </c>
      <c r="D488" s="11" t="s">
        <v>92</v>
      </c>
      <c r="E488" s="16" t="s">
        <v>93</v>
      </c>
      <c r="F488" s="8">
        <v>1089.8</v>
      </c>
      <c r="G488" s="8"/>
      <c r="H488" s="8">
        <f>SUM(F488:G488)</f>
        <v>1089.8</v>
      </c>
      <c r="I488" s="136"/>
      <c r="J488" s="136"/>
      <c r="K488" s="136"/>
      <c r="L488" s="8">
        <f>SUM(H488:K488)</f>
        <v>1089.8</v>
      </c>
      <c r="M488" s="8">
        <v>980</v>
      </c>
      <c r="N488" s="8"/>
      <c r="O488" s="8">
        <f>SUM(M488:N488)</f>
        <v>980</v>
      </c>
      <c r="P488" s="136"/>
      <c r="Q488" s="8">
        <f>SUM(O488:P488)</f>
        <v>980</v>
      </c>
      <c r="R488" s="8">
        <v>980</v>
      </c>
      <c r="S488" s="8"/>
      <c r="T488" s="8">
        <f>SUM(R488:S488)</f>
        <v>980</v>
      </c>
      <c r="U488" s="136"/>
      <c r="V488" s="8">
        <f>SUM(T488:U488)</f>
        <v>980</v>
      </c>
      <c r="W488" s="67"/>
    </row>
    <row r="489" spans="1:23" ht="15.75" hidden="1" outlineLevel="5" x14ac:dyDescent="0.2">
      <c r="A489" s="5" t="s">
        <v>35</v>
      </c>
      <c r="B489" s="5" t="s">
        <v>318</v>
      </c>
      <c r="C489" s="5" t="s">
        <v>325</v>
      </c>
      <c r="D489" s="5"/>
      <c r="E489" s="21" t="s">
        <v>326</v>
      </c>
      <c r="F489" s="4">
        <f t="shared" ref="F489:V489" si="865">F490</f>
        <v>1236.5</v>
      </c>
      <c r="G489" s="4">
        <f t="shared" si="865"/>
        <v>0</v>
      </c>
      <c r="H489" s="4">
        <f t="shared" si="865"/>
        <v>1236.5</v>
      </c>
      <c r="I489" s="135">
        <f t="shared" si="865"/>
        <v>0</v>
      </c>
      <c r="J489" s="135">
        <f t="shared" si="865"/>
        <v>0</v>
      </c>
      <c r="K489" s="135">
        <f t="shared" si="865"/>
        <v>0</v>
      </c>
      <c r="L489" s="4">
        <f t="shared" si="865"/>
        <v>1236.5</v>
      </c>
      <c r="M489" s="4">
        <f t="shared" ref="M489" si="866">M490</f>
        <v>1115</v>
      </c>
      <c r="N489" s="4">
        <f t="shared" si="865"/>
        <v>0</v>
      </c>
      <c r="O489" s="4">
        <f t="shared" si="865"/>
        <v>1115</v>
      </c>
      <c r="P489" s="135">
        <f t="shared" si="865"/>
        <v>0</v>
      </c>
      <c r="Q489" s="4">
        <f t="shared" si="865"/>
        <v>1115</v>
      </c>
      <c r="R489" s="4">
        <f t="shared" ref="R489" si="867">R490</f>
        <v>1115</v>
      </c>
      <c r="S489" s="4">
        <f t="shared" si="865"/>
        <v>0</v>
      </c>
      <c r="T489" s="4">
        <f t="shared" si="865"/>
        <v>1115</v>
      </c>
      <c r="U489" s="135">
        <f t="shared" si="865"/>
        <v>0</v>
      </c>
      <c r="V489" s="4">
        <f t="shared" si="865"/>
        <v>1115</v>
      </c>
      <c r="W489" s="67"/>
    </row>
    <row r="490" spans="1:23" ht="15.75" hidden="1" outlineLevel="7" x14ac:dyDescent="0.2">
      <c r="A490" s="11" t="s">
        <v>35</v>
      </c>
      <c r="B490" s="11" t="s">
        <v>318</v>
      </c>
      <c r="C490" s="11" t="s">
        <v>325</v>
      </c>
      <c r="D490" s="11" t="s">
        <v>33</v>
      </c>
      <c r="E490" s="16" t="s">
        <v>34</v>
      </c>
      <c r="F490" s="8">
        <v>1236.5</v>
      </c>
      <c r="G490" s="8"/>
      <c r="H490" s="8">
        <f>SUM(F490:G490)</f>
        <v>1236.5</v>
      </c>
      <c r="I490" s="136"/>
      <c r="J490" s="136"/>
      <c r="K490" s="136"/>
      <c r="L490" s="8">
        <f>SUM(H490:K490)</f>
        <v>1236.5</v>
      </c>
      <c r="M490" s="8">
        <v>1115</v>
      </c>
      <c r="N490" s="8"/>
      <c r="O490" s="8">
        <f>SUM(M490:N490)</f>
        <v>1115</v>
      </c>
      <c r="P490" s="136"/>
      <c r="Q490" s="8">
        <f>SUM(O490:P490)</f>
        <v>1115</v>
      </c>
      <c r="R490" s="8">
        <v>1115</v>
      </c>
      <c r="S490" s="8"/>
      <c r="T490" s="8">
        <f>SUM(R490:S490)</f>
        <v>1115</v>
      </c>
      <c r="U490" s="136"/>
      <c r="V490" s="8">
        <f>SUM(T490:U490)</f>
        <v>1115</v>
      </c>
      <c r="W490" s="67"/>
    </row>
    <row r="491" spans="1:23" ht="31.5" hidden="1" outlineLevel="3" x14ac:dyDescent="0.2">
      <c r="A491" s="5" t="s">
        <v>35</v>
      </c>
      <c r="B491" s="5" t="s">
        <v>318</v>
      </c>
      <c r="C491" s="5" t="s">
        <v>327</v>
      </c>
      <c r="D491" s="5"/>
      <c r="E491" s="21" t="s">
        <v>328</v>
      </c>
      <c r="F491" s="4">
        <f t="shared" ref="F491:V493" si="868">F492</f>
        <v>1241.5999999999999</v>
      </c>
      <c r="G491" s="4">
        <f t="shared" si="868"/>
        <v>0</v>
      </c>
      <c r="H491" s="4">
        <f t="shared" si="868"/>
        <v>1241.5999999999999</v>
      </c>
      <c r="I491" s="135">
        <f t="shared" si="868"/>
        <v>0</v>
      </c>
      <c r="J491" s="135">
        <f t="shared" si="868"/>
        <v>0</v>
      </c>
      <c r="K491" s="135">
        <f t="shared" si="868"/>
        <v>0</v>
      </c>
      <c r="L491" s="4">
        <f t="shared" si="868"/>
        <v>1241.5999999999999</v>
      </c>
      <c r="M491" s="4">
        <f t="shared" ref="M491:M493" si="869">M492</f>
        <v>1120</v>
      </c>
      <c r="N491" s="4">
        <f t="shared" si="868"/>
        <v>0</v>
      </c>
      <c r="O491" s="4">
        <f t="shared" si="868"/>
        <v>1120</v>
      </c>
      <c r="P491" s="135">
        <f t="shared" si="868"/>
        <v>0</v>
      </c>
      <c r="Q491" s="4">
        <f t="shared" si="868"/>
        <v>1120</v>
      </c>
      <c r="R491" s="4">
        <f t="shared" ref="R491:R493" si="870">R492</f>
        <v>1120</v>
      </c>
      <c r="S491" s="4">
        <f t="shared" si="868"/>
        <v>0</v>
      </c>
      <c r="T491" s="4">
        <f t="shared" si="868"/>
        <v>1120</v>
      </c>
      <c r="U491" s="135">
        <f t="shared" si="868"/>
        <v>0</v>
      </c>
      <c r="V491" s="4">
        <f t="shared" si="868"/>
        <v>1120</v>
      </c>
      <c r="W491" s="67"/>
    </row>
    <row r="492" spans="1:23" ht="31.5" hidden="1" outlineLevel="4" x14ac:dyDescent="0.2">
      <c r="A492" s="5" t="s">
        <v>35</v>
      </c>
      <c r="B492" s="5" t="s">
        <v>318</v>
      </c>
      <c r="C492" s="5" t="s">
        <v>329</v>
      </c>
      <c r="D492" s="5"/>
      <c r="E492" s="21" t="s">
        <v>330</v>
      </c>
      <c r="F492" s="4">
        <f>F493</f>
        <v>1241.5999999999999</v>
      </c>
      <c r="G492" s="4">
        <f t="shared" si="868"/>
        <v>0</v>
      </c>
      <c r="H492" s="4">
        <f t="shared" si="868"/>
        <v>1241.5999999999999</v>
      </c>
      <c r="I492" s="135">
        <f t="shared" si="868"/>
        <v>0</v>
      </c>
      <c r="J492" s="135">
        <f t="shared" si="868"/>
        <v>0</v>
      </c>
      <c r="K492" s="135">
        <f t="shared" si="868"/>
        <v>0</v>
      </c>
      <c r="L492" s="4">
        <f t="shared" si="868"/>
        <v>1241.5999999999999</v>
      </c>
      <c r="M492" s="4">
        <f t="shared" si="869"/>
        <v>1120</v>
      </c>
      <c r="N492" s="4">
        <f t="shared" si="868"/>
        <v>0</v>
      </c>
      <c r="O492" s="4">
        <f t="shared" si="868"/>
        <v>1120</v>
      </c>
      <c r="P492" s="135">
        <f t="shared" si="868"/>
        <v>0</v>
      </c>
      <c r="Q492" s="4">
        <f t="shared" si="868"/>
        <v>1120</v>
      </c>
      <c r="R492" s="4">
        <f t="shared" si="870"/>
        <v>1120</v>
      </c>
      <c r="S492" s="4">
        <f t="shared" si="868"/>
        <v>0</v>
      </c>
      <c r="T492" s="4">
        <f t="shared" si="868"/>
        <v>1120</v>
      </c>
      <c r="U492" s="135">
        <f t="shared" si="868"/>
        <v>0</v>
      </c>
      <c r="V492" s="4">
        <f t="shared" si="868"/>
        <v>1120</v>
      </c>
      <c r="W492" s="67"/>
    </row>
    <row r="493" spans="1:23" ht="31.5" hidden="1" outlineLevel="5" x14ac:dyDescent="0.2">
      <c r="A493" s="5" t="s">
        <v>35</v>
      </c>
      <c r="B493" s="5" t="s">
        <v>318</v>
      </c>
      <c r="C493" s="5" t="s">
        <v>331</v>
      </c>
      <c r="D493" s="5"/>
      <c r="E493" s="21" t="s">
        <v>91</v>
      </c>
      <c r="F493" s="4">
        <f t="shared" si="868"/>
        <v>1241.5999999999999</v>
      </c>
      <c r="G493" s="4">
        <f t="shared" si="868"/>
        <v>0</v>
      </c>
      <c r="H493" s="4">
        <f t="shared" si="868"/>
        <v>1241.5999999999999</v>
      </c>
      <c r="I493" s="135">
        <f t="shared" si="868"/>
        <v>0</v>
      </c>
      <c r="J493" s="135">
        <f t="shared" si="868"/>
        <v>0</v>
      </c>
      <c r="K493" s="135">
        <f t="shared" si="868"/>
        <v>0</v>
      </c>
      <c r="L493" s="4">
        <f t="shared" si="868"/>
        <v>1241.5999999999999</v>
      </c>
      <c r="M493" s="4">
        <f t="shared" si="869"/>
        <v>1120</v>
      </c>
      <c r="N493" s="4">
        <f t="shared" si="868"/>
        <v>0</v>
      </c>
      <c r="O493" s="4">
        <f t="shared" si="868"/>
        <v>1120</v>
      </c>
      <c r="P493" s="135">
        <f t="shared" si="868"/>
        <v>0</v>
      </c>
      <c r="Q493" s="4">
        <f t="shared" si="868"/>
        <v>1120</v>
      </c>
      <c r="R493" s="4">
        <f t="shared" si="870"/>
        <v>1120</v>
      </c>
      <c r="S493" s="4">
        <f t="shared" si="868"/>
        <v>0</v>
      </c>
      <c r="T493" s="4">
        <f t="shared" si="868"/>
        <v>1120</v>
      </c>
      <c r="U493" s="135">
        <f t="shared" si="868"/>
        <v>0</v>
      </c>
      <c r="V493" s="4">
        <f t="shared" si="868"/>
        <v>1120</v>
      </c>
      <c r="W493" s="67"/>
    </row>
    <row r="494" spans="1:23" ht="31.5" hidden="1" outlineLevel="7" x14ac:dyDescent="0.2">
      <c r="A494" s="11" t="s">
        <v>35</v>
      </c>
      <c r="B494" s="11" t="s">
        <v>318</v>
      </c>
      <c r="C494" s="11" t="s">
        <v>331</v>
      </c>
      <c r="D494" s="11" t="s">
        <v>92</v>
      </c>
      <c r="E494" s="16" t="s">
        <v>93</v>
      </c>
      <c r="F494" s="8">
        <v>1241.5999999999999</v>
      </c>
      <c r="G494" s="8"/>
      <c r="H494" s="8">
        <f>SUM(F494:G494)</f>
        <v>1241.5999999999999</v>
      </c>
      <c r="I494" s="136"/>
      <c r="J494" s="136"/>
      <c r="K494" s="136"/>
      <c r="L494" s="8">
        <f>SUM(H494:K494)</f>
        <v>1241.5999999999999</v>
      </c>
      <c r="M494" s="8">
        <v>1120</v>
      </c>
      <c r="N494" s="8"/>
      <c r="O494" s="8">
        <f>SUM(M494:N494)</f>
        <v>1120</v>
      </c>
      <c r="P494" s="136"/>
      <c r="Q494" s="8">
        <f>SUM(O494:P494)</f>
        <v>1120</v>
      </c>
      <c r="R494" s="8">
        <v>1120</v>
      </c>
      <c r="S494" s="8"/>
      <c r="T494" s="8">
        <f>SUM(R494:S494)</f>
        <v>1120</v>
      </c>
      <c r="U494" s="136"/>
      <c r="V494" s="8">
        <f>SUM(T494:U494)</f>
        <v>1120</v>
      </c>
      <c r="W494" s="67"/>
    </row>
    <row r="495" spans="1:23" ht="31.5" outlineLevel="2" x14ac:dyDescent="0.2">
      <c r="A495" s="5" t="s">
        <v>35</v>
      </c>
      <c r="B495" s="5" t="s">
        <v>318</v>
      </c>
      <c r="C495" s="5" t="s">
        <v>42</v>
      </c>
      <c r="D495" s="5"/>
      <c r="E495" s="21" t="s">
        <v>43</v>
      </c>
      <c r="F495" s="4">
        <f>F496+F502</f>
        <v>1611.4</v>
      </c>
      <c r="G495" s="4">
        <f t="shared" ref="G495:J495" si="871">G496+G502</f>
        <v>0</v>
      </c>
      <c r="H495" s="4">
        <f t="shared" si="871"/>
        <v>1611.4</v>
      </c>
      <c r="I495" s="135">
        <f t="shared" si="871"/>
        <v>0</v>
      </c>
      <c r="J495" s="135">
        <f t="shared" si="871"/>
        <v>1000</v>
      </c>
      <c r="K495" s="135">
        <f t="shared" ref="K495:L495" si="872">K496+K502</f>
        <v>0</v>
      </c>
      <c r="L495" s="4">
        <f t="shared" si="872"/>
        <v>2611.4</v>
      </c>
      <c r="M495" s="4">
        <f t="shared" ref="M495:R495" si="873">M496+M502</f>
        <v>1411.4</v>
      </c>
      <c r="N495" s="4">
        <f t="shared" ref="N495" si="874">N496+N502</f>
        <v>0</v>
      </c>
      <c r="O495" s="4">
        <f t="shared" ref="O495:Q495" si="875">O496+O502</f>
        <v>1411.4</v>
      </c>
      <c r="P495" s="135">
        <f t="shared" si="875"/>
        <v>0</v>
      </c>
      <c r="Q495" s="4">
        <f t="shared" si="875"/>
        <v>1411.4</v>
      </c>
      <c r="R495" s="4">
        <f t="shared" si="873"/>
        <v>1410.6</v>
      </c>
      <c r="S495" s="4">
        <f t="shared" ref="S495" si="876">S496+S502</f>
        <v>0</v>
      </c>
      <c r="T495" s="4">
        <f t="shared" ref="T495:V495" si="877">T496+T502</f>
        <v>1410.6</v>
      </c>
      <c r="U495" s="135">
        <f t="shared" si="877"/>
        <v>0</v>
      </c>
      <c r="V495" s="4">
        <f t="shared" si="877"/>
        <v>1410.6</v>
      </c>
      <c r="W495" s="67"/>
    </row>
    <row r="496" spans="1:23" ht="47.25" hidden="1" outlineLevel="3" x14ac:dyDescent="0.2">
      <c r="A496" s="5" t="s">
        <v>35</v>
      </c>
      <c r="B496" s="5" t="s">
        <v>318</v>
      </c>
      <c r="C496" s="5" t="s">
        <v>44</v>
      </c>
      <c r="D496" s="5"/>
      <c r="E496" s="21" t="s">
        <v>45</v>
      </c>
      <c r="F496" s="4">
        <f>F497</f>
        <v>1011.4</v>
      </c>
      <c r="G496" s="4">
        <f t="shared" ref="G496:L496" si="878">G497</f>
        <v>0</v>
      </c>
      <c r="H496" s="4">
        <f t="shared" si="878"/>
        <v>1011.4</v>
      </c>
      <c r="I496" s="135">
        <f t="shared" si="878"/>
        <v>0</v>
      </c>
      <c r="J496" s="135">
        <f t="shared" si="878"/>
        <v>0</v>
      </c>
      <c r="K496" s="135">
        <f t="shared" si="878"/>
        <v>0</v>
      </c>
      <c r="L496" s="4">
        <f t="shared" si="878"/>
        <v>1011.4</v>
      </c>
      <c r="M496" s="4">
        <f t="shared" ref="M496:R496" si="879">M497</f>
        <v>811.4</v>
      </c>
      <c r="N496" s="4">
        <f t="shared" ref="N496" si="880">N497</f>
        <v>0</v>
      </c>
      <c r="O496" s="4">
        <f t="shared" ref="O496:Q496" si="881">O497</f>
        <v>811.4</v>
      </c>
      <c r="P496" s="135">
        <f t="shared" si="881"/>
        <v>0</v>
      </c>
      <c r="Q496" s="4">
        <f t="shared" si="881"/>
        <v>811.4</v>
      </c>
      <c r="R496" s="4">
        <f t="shared" si="879"/>
        <v>810.6</v>
      </c>
      <c r="S496" s="4">
        <f t="shared" ref="S496" si="882">S497</f>
        <v>0</v>
      </c>
      <c r="T496" s="4">
        <f t="shared" ref="T496:V496" si="883">T497</f>
        <v>810.6</v>
      </c>
      <c r="U496" s="135">
        <f t="shared" si="883"/>
        <v>0</v>
      </c>
      <c r="V496" s="4">
        <f t="shared" si="883"/>
        <v>810.6</v>
      </c>
      <c r="W496" s="67"/>
    </row>
    <row r="497" spans="1:23" ht="31.5" hidden="1" outlineLevel="4" x14ac:dyDescent="0.2">
      <c r="A497" s="5" t="s">
        <v>35</v>
      </c>
      <c r="B497" s="5" t="s">
        <v>318</v>
      </c>
      <c r="C497" s="5" t="s">
        <v>332</v>
      </c>
      <c r="D497" s="5"/>
      <c r="E497" s="21" t="s">
        <v>333</v>
      </c>
      <c r="F497" s="4">
        <f>F498+F500</f>
        <v>1011.4</v>
      </c>
      <c r="G497" s="4">
        <f t="shared" ref="G497:J497" si="884">G498+G500</f>
        <v>0</v>
      </c>
      <c r="H497" s="4">
        <f t="shared" si="884"/>
        <v>1011.4</v>
      </c>
      <c r="I497" s="135">
        <f t="shared" si="884"/>
        <v>0</v>
      </c>
      <c r="J497" s="135">
        <f t="shared" si="884"/>
        <v>0</v>
      </c>
      <c r="K497" s="135">
        <f t="shared" ref="K497:L497" si="885">K498+K500</f>
        <v>0</v>
      </c>
      <c r="L497" s="4">
        <f t="shared" si="885"/>
        <v>1011.4</v>
      </c>
      <c r="M497" s="4">
        <f t="shared" ref="M497:R497" si="886">M498+M500</f>
        <v>811.4</v>
      </c>
      <c r="N497" s="4">
        <f t="shared" ref="N497" si="887">N498+N500</f>
        <v>0</v>
      </c>
      <c r="O497" s="4">
        <f t="shared" ref="O497:Q497" si="888">O498+O500</f>
        <v>811.4</v>
      </c>
      <c r="P497" s="135">
        <f t="shared" si="888"/>
        <v>0</v>
      </c>
      <c r="Q497" s="4">
        <f t="shared" si="888"/>
        <v>811.4</v>
      </c>
      <c r="R497" s="4">
        <f t="shared" si="886"/>
        <v>810.6</v>
      </c>
      <c r="S497" s="4">
        <f t="shared" ref="S497" si="889">S498+S500</f>
        <v>0</v>
      </c>
      <c r="T497" s="4">
        <f t="shared" ref="T497:V497" si="890">T498+T500</f>
        <v>810.6</v>
      </c>
      <c r="U497" s="135">
        <f t="shared" si="890"/>
        <v>0</v>
      </c>
      <c r="V497" s="4">
        <f t="shared" si="890"/>
        <v>810.6</v>
      </c>
      <c r="W497" s="67"/>
    </row>
    <row r="498" spans="1:23" ht="22.5" hidden="1" customHeight="1" outlineLevel="5" x14ac:dyDescent="0.2">
      <c r="A498" s="5" t="s">
        <v>35</v>
      </c>
      <c r="B498" s="5" t="s">
        <v>318</v>
      </c>
      <c r="C498" s="5" t="s">
        <v>334</v>
      </c>
      <c r="D498" s="5"/>
      <c r="E498" s="21" t="s">
        <v>335</v>
      </c>
      <c r="F498" s="4">
        <f t="shared" ref="F498:V498" si="891">F499</f>
        <v>11.4</v>
      </c>
      <c r="G498" s="4">
        <f t="shared" si="891"/>
        <v>0</v>
      </c>
      <c r="H498" s="4">
        <f t="shared" si="891"/>
        <v>11.4</v>
      </c>
      <c r="I498" s="135">
        <f t="shared" si="891"/>
        <v>0</v>
      </c>
      <c r="J498" s="135">
        <f t="shared" si="891"/>
        <v>0</v>
      </c>
      <c r="K498" s="135">
        <f t="shared" si="891"/>
        <v>0</v>
      </c>
      <c r="L498" s="4">
        <f t="shared" si="891"/>
        <v>11.4</v>
      </c>
      <c r="M498" s="4">
        <f t="shared" ref="M498" si="892">M499</f>
        <v>11.4</v>
      </c>
      <c r="N498" s="4">
        <f t="shared" si="891"/>
        <v>0</v>
      </c>
      <c r="O498" s="4">
        <f t="shared" si="891"/>
        <v>11.4</v>
      </c>
      <c r="P498" s="135">
        <f t="shared" si="891"/>
        <v>0</v>
      </c>
      <c r="Q498" s="4">
        <f t="shared" si="891"/>
        <v>11.4</v>
      </c>
      <c r="R498" s="4">
        <f t="shared" ref="R498" si="893">R499</f>
        <v>10.6</v>
      </c>
      <c r="S498" s="4">
        <f t="shared" si="891"/>
        <v>0</v>
      </c>
      <c r="T498" s="4">
        <f t="shared" si="891"/>
        <v>10.6</v>
      </c>
      <c r="U498" s="135">
        <f t="shared" si="891"/>
        <v>0</v>
      </c>
      <c r="V498" s="4">
        <f t="shared" si="891"/>
        <v>10.6</v>
      </c>
      <c r="W498" s="67"/>
    </row>
    <row r="499" spans="1:23" ht="31.5" hidden="1" outlineLevel="7" x14ac:dyDescent="0.2">
      <c r="A499" s="11" t="s">
        <v>35</v>
      </c>
      <c r="B499" s="11" t="s">
        <v>318</v>
      </c>
      <c r="C499" s="11" t="s">
        <v>334</v>
      </c>
      <c r="D499" s="11" t="s">
        <v>11</v>
      </c>
      <c r="E499" s="16" t="s">
        <v>12</v>
      </c>
      <c r="F499" s="8">
        <v>11.4</v>
      </c>
      <c r="G499" s="8"/>
      <c r="H499" s="8">
        <f>SUM(F499:G499)</f>
        <v>11.4</v>
      </c>
      <c r="I499" s="136"/>
      <c r="J499" s="136"/>
      <c r="K499" s="136"/>
      <c r="L499" s="8">
        <f>SUM(H499:K499)</f>
        <v>11.4</v>
      </c>
      <c r="M499" s="8">
        <v>11.4</v>
      </c>
      <c r="N499" s="8"/>
      <c r="O499" s="8">
        <f>SUM(M499:N499)</f>
        <v>11.4</v>
      </c>
      <c r="P499" s="136"/>
      <c r="Q499" s="8">
        <f>SUM(O499:P499)</f>
        <v>11.4</v>
      </c>
      <c r="R499" s="8">
        <v>10.6</v>
      </c>
      <c r="S499" s="8"/>
      <c r="T499" s="8">
        <f>SUM(R499:S499)</f>
        <v>10.6</v>
      </c>
      <c r="U499" s="136"/>
      <c r="V499" s="8">
        <f>SUM(T499:U499)</f>
        <v>10.6</v>
      </c>
      <c r="W499" s="67"/>
    </row>
    <row r="500" spans="1:23" ht="47.25" hidden="1" outlineLevel="5" x14ac:dyDescent="0.2">
      <c r="A500" s="5" t="s">
        <v>35</v>
      </c>
      <c r="B500" s="5" t="s">
        <v>318</v>
      </c>
      <c r="C500" s="5" t="s">
        <v>336</v>
      </c>
      <c r="D500" s="5"/>
      <c r="E500" s="21" t="s">
        <v>337</v>
      </c>
      <c r="F500" s="4">
        <f t="shared" ref="F500:V500" si="894">F501</f>
        <v>1000</v>
      </c>
      <c r="G500" s="4">
        <f t="shared" si="894"/>
        <v>0</v>
      </c>
      <c r="H500" s="4">
        <f t="shared" si="894"/>
        <v>1000</v>
      </c>
      <c r="I500" s="135">
        <f t="shared" si="894"/>
        <v>0</v>
      </c>
      <c r="J500" s="135">
        <f t="shared" si="894"/>
        <v>0</v>
      </c>
      <c r="K500" s="135">
        <f t="shared" si="894"/>
        <v>0</v>
      </c>
      <c r="L500" s="4">
        <f t="shared" si="894"/>
        <v>1000</v>
      </c>
      <c r="M500" s="4">
        <f t="shared" ref="M500" si="895">M501</f>
        <v>800</v>
      </c>
      <c r="N500" s="4">
        <f t="shared" si="894"/>
        <v>0</v>
      </c>
      <c r="O500" s="4">
        <f t="shared" si="894"/>
        <v>800</v>
      </c>
      <c r="P500" s="135">
        <f t="shared" si="894"/>
        <v>0</v>
      </c>
      <c r="Q500" s="4">
        <f t="shared" si="894"/>
        <v>800</v>
      </c>
      <c r="R500" s="4">
        <f t="shared" ref="R500" si="896">R501</f>
        <v>800</v>
      </c>
      <c r="S500" s="4">
        <f t="shared" si="894"/>
        <v>0</v>
      </c>
      <c r="T500" s="4">
        <f t="shared" si="894"/>
        <v>800</v>
      </c>
      <c r="U500" s="135">
        <f t="shared" si="894"/>
        <v>0</v>
      </c>
      <c r="V500" s="4">
        <f t="shared" si="894"/>
        <v>800</v>
      </c>
      <c r="W500" s="67"/>
    </row>
    <row r="501" spans="1:23" ht="15.75" hidden="1" outlineLevel="7" x14ac:dyDescent="0.2">
      <c r="A501" s="11" t="s">
        <v>35</v>
      </c>
      <c r="B501" s="11" t="s">
        <v>318</v>
      </c>
      <c r="C501" s="11" t="s">
        <v>336</v>
      </c>
      <c r="D501" s="11" t="s">
        <v>33</v>
      </c>
      <c r="E501" s="16" t="s">
        <v>34</v>
      </c>
      <c r="F501" s="8">
        <v>1000</v>
      </c>
      <c r="G501" s="8"/>
      <c r="H501" s="8">
        <f>SUM(F501:G501)</f>
        <v>1000</v>
      </c>
      <c r="I501" s="136"/>
      <c r="J501" s="136"/>
      <c r="K501" s="136"/>
      <c r="L501" s="8">
        <f>SUM(H501:K501)</f>
        <v>1000</v>
      </c>
      <c r="M501" s="8">
        <v>800</v>
      </c>
      <c r="N501" s="8"/>
      <c r="O501" s="8">
        <f>SUM(M501:N501)</f>
        <v>800</v>
      </c>
      <c r="P501" s="136"/>
      <c r="Q501" s="8">
        <f>SUM(O501:P501)</f>
        <v>800</v>
      </c>
      <c r="R501" s="8">
        <v>800</v>
      </c>
      <c r="S501" s="8"/>
      <c r="T501" s="8">
        <f>SUM(R501:S501)</f>
        <v>800</v>
      </c>
      <c r="U501" s="136"/>
      <c r="V501" s="8">
        <f>SUM(T501:U501)</f>
        <v>800</v>
      </c>
      <c r="W501" s="67"/>
    </row>
    <row r="502" spans="1:23" ht="15.75" outlineLevel="3" x14ac:dyDescent="0.2">
      <c r="A502" s="5" t="s">
        <v>35</v>
      </c>
      <c r="B502" s="5" t="s">
        <v>318</v>
      </c>
      <c r="C502" s="5" t="s">
        <v>338</v>
      </c>
      <c r="D502" s="5"/>
      <c r="E502" s="21" t="s">
        <v>339</v>
      </c>
      <c r="F502" s="4">
        <f t="shared" ref="F502:V504" si="897">F503</f>
        <v>600</v>
      </c>
      <c r="G502" s="4">
        <f t="shared" si="897"/>
        <v>0</v>
      </c>
      <c r="H502" s="4">
        <f t="shared" si="897"/>
        <v>600</v>
      </c>
      <c r="I502" s="135">
        <f t="shared" si="897"/>
        <v>0</v>
      </c>
      <c r="J502" s="135">
        <f t="shared" si="897"/>
        <v>1000</v>
      </c>
      <c r="K502" s="135">
        <f t="shared" si="897"/>
        <v>0</v>
      </c>
      <c r="L502" s="4">
        <f t="shared" si="897"/>
        <v>1600</v>
      </c>
      <c r="M502" s="4">
        <f t="shared" ref="M502:M504" si="898">M503</f>
        <v>600</v>
      </c>
      <c r="N502" s="4">
        <f t="shared" si="897"/>
        <v>0</v>
      </c>
      <c r="O502" s="4">
        <f t="shared" si="897"/>
        <v>600</v>
      </c>
      <c r="P502" s="135">
        <f t="shared" si="897"/>
        <v>0</v>
      </c>
      <c r="Q502" s="4">
        <f t="shared" si="897"/>
        <v>600</v>
      </c>
      <c r="R502" s="4">
        <f t="shared" ref="R502:R504" si="899">R503</f>
        <v>600</v>
      </c>
      <c r="S502" s="4">
        <f t="shared" si="897"/>
        <v>0</v>
      </c>
      <c r="T502" s="4">
        <f t="shared" si="897"/>
        <v>600</v>
      </c>
      <c r="U502" s="135">
        <f t="shared" si="897"/>
        <v>0</v>
      </c>
      <c r="V502" s="4">
        <f t="shared" si="897"/>
        <v>600</v>
      </c>
      <c r="W502" s="67"/>
    </row>
    <row r="503" spans="1:23" ht="31.5" outlineLevel="4" x14ac:dyDescent="0.2">
      <c r="A503" s="5" t="s">
        <v>35</v>
      </c>
      <c r="B503" s="5" t="s">
        <v>318</v>
      </c>
      <c r="C503" s="5" t="s">
        <v>340</v>
      </c>
      <c r="D503" s="5"/>
      <c r="E503" s="21" t="s">
        <v>341</v>
      </c>
      <c r="F503" s="4">
        <f t="shared" si="897"/>
        <v>600</v>
      </c>
      <c r="G503" s="4">
        <f t="shared" si="897"/>
        <v>0</v>
      </c>
      <c r="H503" s="4">
        <f t="shared" si="897"/>
        <v>600</v>
      </c>
      <c r="I503" s="135">
        <f t="shared" si="897"/>
        <v>0</v>
      </c>
      <c r="J503" s="135">
        <f t="shared" si="897"/>
        <v>1000</v>
      </c>
      <c r="K503" s="135">
        <f t="shared" si="897"/>
        <v>0</v>
      </c>
      <c r="L503" s="4">
        <f t="shared" si="897"/>
        <v>1600</v>
      </c>
      <c r="M503" s="4">
        <f t="shared" si="898"/>
        <v>600</v>
      </c>
      <c r="N503" s="4">
        <f t="shared" si="897"/>
        <v>0</v>
      </c>
      <c r="O503" s="4">
        <f t="shared" si="897"/>
        <v>600</v>
      </c>
      <c r="P503" s="135">
        <f t="shared" si="897"/>
        <v>0</v>
      </c>
      <c r="Q503" s="4">
        <f t="shared" si="897"/>
        <v>600</v>
      </c>
      <c r="R503" s="4">
        <f t="shared" si="899"/>
        <v>600</v>
      </c>
      <c r="S503" s="4">
        <f t="shared" si="897"/>
        <v>0</v>
      </c>
      <c r="T503" s="4">
        <f t="shared" si="897"/>
        <v>600</v>
      </c>
      <c r="U503" s="135">
        <f t="shared" si="897"/>
        <v>0</v>
      </c>
      <c r="V503" s="4">
        <f t="shared" si="897"/>
        <v>600</v>
      </c>
      <c r="W503" s="67"/>
    </row>
    <row r="504" spans="1:23" ht="31.5" outlineLevel="5" x14ac:dyDescent="0.2">
      <c r="A504" s="5" t="s">
        <v>35</v>
      </c>
      <c r="B504" s="5" t="s">
        <v>318</v>
      </c>
      <c r="C504" s="5" t="s">
        <v>342</v>
      </c>
      <c r="D504" s="5"/>
      <c r="E504" s="21" t="s">
        <v>343</v>
      </c>
      <c r="F504" s="4">
        <f t="shared" si="897"/>
        <v>600</v>
      </c>
      <c r="G504" s="4">
        <f t="shared" si="897"/>
        <v>0</v>
      </c>
      <c r="H504" s="4">
        <f t="shared" si="897"/>
        <v>600</v>
      </c>
      <c r="I504" s="135">
        <f t="shared" si="897"/>
        <v>0</v>
      </c>
      <c r="J504" s="135">
        <f t="shared" si="897"/>
        <v>1000</v>
      </c>
      <c r="K504" s="135">
        <f t="shared" si="897"/>
        <v>0</v>
      </c>
      <c r="L504" s="4">
        <f t="shared" si="897"/>
        <v>1600</v>
      </c>
      <c r="M504" s="4">
        <f t="shared" si="898"/>
        <v>600</v>
      </c>
      <c r="N504" s="4">
        <f t="shared" si="897"/>
        <v>0</v>
      </c>
      <c r="O504" s="4">
        <f t="shared" si="897"/>
        <v>600</v>
      </c>
      <c r="P504" s="135">
        <f t="shared" si="897"/>
        <v>0</v>
      </c>
      <c r="Q504" s="4">
        <f t="shared" si="897"/>
        <v>600</v>
      </c>
      <c r="R504" s="4">
        <f t="shared" si="899"/>
        <v>600</v>
      </c>
      <c r="S504" s="4">
        <f t="shared" si="897"/>
        <v>0</v>
      </c>
      <c r="T504" s="4">
        <f t="shared" si="897"/>
        <v>600</v>
      </c>
      <c r="U504" s="135">
        <f t="shared" si="897"/>
        <v>0</v>
      </c>
      <c r="V504" s="4">
        <f t="shared" si="897"/>
        <v>600</v>
      </c>
      <c r="W504" s="67"/>
    </row>
    <row r="505" spans="1:23" ht="15.75" outlineLevel="7" x14ac:dyDescent="0.2">
      <c r="A505" s="11" t="s">
        <v>35</v>
      </c>
      <c r="B505" s="11" t="s">
        <v>318</v>
      </c>
      <c r="C505" s="11" t="s">
        <v>342</v>
      </c>
      <c r="D505" s="11" t="s">
        <v>33</v>
      </c>
      <c r="E505" s="16" t="s">
        <v>34</v>
      </c>
      <c r="F505" s="8">
        <v>600</v>
      </c>
      <c r="G505" s="8"/>
      <c r="H505" s="8">
        <f>SUM(F505:G505)</f>
        <v>600</v>
      </c>
      <c r="I505" s="136"/>
      <c r="J505" s="136">
        <v>1000</v>
      </c>
      <c r="K505" s="136"/>
      <c r="L505" s="8">
        <f>SUM(H505:K505)</f>
        <v>1600</v>
      </c>
      <c r="M505" s="8">
        <v>600</v>
      </c>
      <c r="N505" s="8"/>
      <c r="O505" s="8">
        <f>SUM(M505:N505)</f>
        <v>600</v>
      </c>
      <c r="P505" s="136"/>
      <c r="Q505" s="8">
        <f>SUM(O505:P505)</f>
        <v>600</v>
      </c>
      <c r="R505" s="8">
        <v>600</v>
      </c>
      <c r="S505" s="8"/>
      <c r="T505" s="8">
        <f>SUM(R505:S505)</f>
        <v>600</v>
      </c>
      <c r="U505" s="136"/>
      <c r="V505" s="8">
        <f>SUM(T505:U505)</f>
        <v>600</v>
      </c>
      <c r="W505" s="67"/>
    </row>
    <row r="506" spans="1:23" ht="15.75" outlineLevel="7" x14ac:dyDescent="0.2">
      <c r="A506" s="5" t="s">
        <v>35</v>
      </c>
      <c r="B506" s="5" t="s">
        <v>571</v>
      </c>
      <c r="C506" s="11"/>
      <c r="D506" s="11"/>
      <c r="E506" s="12" t="s">
        <v>554</v>
      </c>
      <c r="F506" s="4">
        <f>F507</f>
        <v>3699.1</v>
      </c>
      <c r="G506" s="4">
        <f t="shared" ref="G506:L506" si="900">G507</f>
        <v>0</v>
      </c>
      <c r="H506" s="4">
        <f t="shared" si="900"/>
        <v>3699.1</v>
      </c>
      <c r="I506" s="135">
        <f t="shared" si="900"/>
        <v>0</v>
      </c>
      <c r="J506" s="135">
        <f t="shared" si="900"/>
        <v>17953.936279999998</v>
      </c>
      <c r="K506" s="135">
        <f t="shared" si="900"/>
        <v>0</v>
      </c>
      <c r="L506" s="4">
        <f t="shared" si="900"/>
        <v>21653.036279999997</v>
      </c>
      <c r="M506" s="4">
        <f t="shared" ref="M506:R506" si="901">M507</f>
        <v>0</v>
      </c>
      <c r="N506" s="4">
        <f t="shared" ref="N506" si="902">N507</f>
        <v>0</v>
      </c>
      <c r="O506" s="4"/>
      <c r="P506" s="135">
        <f t="shared" ref="P506" si="903">P507</f>
        <v>0</v>
      </c>
      <c r="Q506" s="4"/>
      <c r="R506" s="4">
        <f t="shared" si="901"/>
        <v>0</v>
      </c>
      <c r="S506" s="4">
        <f t="shared" ref="S506" si="904">S507</f>
        <v>0</v>
      </c>
      <c r="T506" s="4"/>
      <c r="U506" s="135">
        <f t="shared" ref="U506" si="905">U507</f>
        <v>0</v>
      </c>
      <c r="V506" s="4"/>
      <c r="W506" s="67"/>
    </row>
    <row r="507" spans="1:23" ht="15.75" outlineLevel="1" x14ac:dyDescent="0.2">
      <c r="A507" s="5" t="s">
        <v>35</v>
      </c>
      <c r="B507" s="5" t="s">
        <v>344</v>
      </c>
      <c r="C507" s="5"/>
      <c r="D507" s="5"/>
      <c r="E507" s="21" t="s">
        <v>345</v>
      </c>
      <c r="F507" s="4">
        <f t="shared" ref="F507:V519" si="906">F508</f>
        <v>3699.1</v>
      </c>
      <c r="G507" s="4">
        <f t="shared" si="906"/>
        <v>0</v>
      </c>
      <c r="H507" s="4">
        <f t="shared" si="906"/>
        <v>3699.1</v>
      </c>
      <c r="I507" s="135">
        <f t="shared" si="906"/>
        <v>0</v>
      </c>
      <c r="J507" s="135">
        <f t="shared" si="906"/>
        <v>17953.936279999998</v>
      </c>
      <c r="K507" s="135">
        <f t="shared" si="906"/>
        <v>0</v>
      </c>
      <c r="L507" s="4">
        <f t="shared" si="906"/>
        <v>21653.036279999997</v>
      </c>
      <c r="M507" s="4">
        <f t="shared" ref="M507:M509" si="907">M508</f>
        <v>0</v>
      </c>
      <c r="N507" s="4">
        <f t="shared" si="906"/>
        <v>0</v>
      </c>
      <c r="O507" s="4"/>
      <c r="P507" s="135">
        <f t="shared" si="906"/>
        <v>0</v>
      </c>
      <c r="Q507" s="4"/>
      <c r="R507" s="4">
        <f t="shared" ref="R507:R509" si="908">R508</f>
        <v>0</v>
      </c>
      <c r="S507" s="4">
        <f t="shared" si="906"/>
        <v>0</v>
      </c>
      <c r="T507" s="4"/>
      <c r="U507" s="135">
        <f t="shared" si="906"/>
        <v>0</v>
      </c>
      <c r="V507" s="4"/>
      <c r="W507" s="67"/>
    </row>
    <row r="508" spans="1:23" ht="31.5" outlineLevel="2" x14ac:dyDescent="0.2">
      <c r="A508" s="5" t="s">
        <v>35</v>
      </c>
      <c r="B508" s="5" t="s">
        <v>344</v>
      </c>
      <c r="C508" s="5" t="s">
        <v>346</v>
      </c>
      <c r="D508" s="5"/>
      <c r="E508" s="21" t="s">
        <v>347</v>
      </c>
      <c r="F508" s="4">
        <f t="shared" si="906"/>
        <v>3699.1</v>
      </c>
      <c r="G508" s="4">
        <f t="shared" si="906"/>
        <v>0</v>
      </c>
      <c r="H508" s="4">
        <f t="shared" si="906"/>
        <v>3699.1</v>
      </c>
      <c r="I508" s="135">
        <f t="shared" si="906"/>
        <v>0</v>
      </c>
      <c r="J508" s="135">
        <f t="shared" si="906"/>
        <v>17953.936279999998</v>
      </c>
      <c r="K508" s="135">
        <f t="shared" si="906"/>
        <v>0</v>
      </c>
      <c r="L508" s="4">
        <f t="shared" si="906"/>
        <v>21653.036279999997</v>
      </c>
      <c r="M508" s="4">
        <f t="shared" si="907"/>
        <v>0</v>
      </c>
      <c r="N508" s="4">
        <f t="shared" si="906"/>
        <v>0</v>
      </c>
      <c r="O508" s="4"/>
      <c r="P508" s="135">
        <f t="shared" si="906"/>
        <v>0</v>
      </c>
      <c r="Q508" s="4"/>
      <c r="R508" s="4">
        <f t="shared" si="908"/>
        <v>0</v>
      </c>
      <c r="S508" s="4">
        <f t="shared" si="906"/>
        <v>0</v>
      </c>
      <c r="T508" s="4"/>
      <c r="U508" s="135">
        <f t="shared" si="906"/>
        <v>0</v>
      </c>
      <c r="V508" s="4"/>
      <c r="W508" s="67"/>
    </row>
    <row r="509" spans="1:23" ht="31.5" outlineLevel="3" x14ac:dyDescent="0.2">
      <c r="A509" s="5" t="s">
        <v>35</v>
      </c>
      <c r="B509" s="5" t="s">
        <v>344</v>
      </c>
      <c r="C509" s="5" t="s">
        <v>348</v>
      </c>
      <c r="D509" s="5"/>
      <c r="E509" s="21" t="s">
        <v>349</v>
      </c>
      <c r="F509" s="4">
        <f t="shared" si="906"/>
        <v>3699.1</v>
      </c>
      <c r="G509" s="4">
        <f t="shared" si="906"/>
        <v>0</v>
      </c>
      <c r="H509" s="4">
        <f t="shared" si="906"/>
        <v>3699.1</v>
      </c>
      <c r="I509" s="135">
        <f t="shared" si="906"/>
        <v>0</v>
      </c>
      <c r="J509" s="135">
        <f t="shared" si="906"/>
        <v>17953.936279999998</v>
      </c>
      <c r="K509" s="135">
        <f t="shared" si="906"/>
        <v>0</v>
      </c>
      <c r="L509" s="4">
        <f t="shared" si="906"/>
        <v>21653.036279999997</v>
      </c>
      <c r="M509" s="4">
        <f t="shared" si="907"/>
        <v>0</v>
      </c>
      <c r="N509" s="4">
        <f t="shared" si="906"/>
        <v>0</v>
      </c>
      <c r="O509" s="4"/>
      <c r="P509" s="135">
        <f t="shared" si="906"/>
        <v>0</v>
      </c>
      <c r="Q509" s="4"/>
      <c r="R509" s="4">
        <f t="shared" si="908"/>
        <v>0</v>
      </c>
      <c r="S509" s="4">
        <f t="shared" si="906"/>
        <v>0</v>
      </c>
      <c r="T509" s="4"/>
      <c r="U509" s="135">
        <f t="shared" si="906"/>
        <v>0</v>
      </c>
      <c r="V509" s="4"/>
      <c r="W509" s="67"/>
    </row>
    <row r="510" spans="1:23" ht="31.5" outlineLevel="4" x14ac:dyDescent="0.2">
      <c r="A510" s="5" t="s">
        <v>35</v>
      </c>
      <c r="B510" s="5" t="s">
        <v>344</v>
      </c>
      <c r="C510" s="5" t="s">
        <v>350</v>
      </c>
      <c r="D510" s="5"/>
      <c r="E510" s="21" t="s">
        <v>351</v>
      </c>
      <c r="F510" s="4">
        <f>F519</f>
        <v>3699.1</v>
      </c>
      <c r="G510" s="4">
        <f>G519</f>
        <v>0</v>
      </c>
      <c r="H510" s="4">
        <f>H519</f>
        <v>3699.1</v>
      </c>
      <c r="I510" s="135">
        <f>I519+I515+I511+I523</f>
        <v>0</v>
      </c>
      <c r="J510" s="135">
        <f t="shared" ref="J510:U510" si="909">J519+J515+J511+J523</f>
        <v>17953.936279999998</v>
      </c>
      <c r="K510" s="135">
        <f t="shared" si="909"/>
        <v>0</v>
      </c>
      <c r="L510" s="4">
        <f t="shared" si="909"/>
        <v>21653.036279999997</v>
      </c>
      <c r="M510" s="4">
        <f t="shared" si="909"/>
        <v>0</v>
      </c>
      <c r="N510" s="4">
        <f t="shared" si="909"/>
        <v>0</v>
      </c>
      <c r="O510" s="4">
        <f t="shared" si="909"/>
        <v>0</v>
      </c>
      <c r="P510" s="135">
        <f t="shared" si="909"/>
        <v>0</v>
      </c>
      <c r="Q510" s="4"/>
      <c r="R510" s="4">
        <f t="shared" si="909"/>
        <v>0</v>
      </c>
      <c r="S510" s="4">
        <f t="shared" si="909"/>
        <v>0</v>
      </c>
      <c r="T510" s="4">
        <f t="shared" si="909"/>
        <v>0</v>
      </c>
      <c r="U510" s="135">
        <f t="shared" si="909"/>
        <v>0</v>
      </c>
      <c r="V510" s="4"/>
      <c r="W510" s="67"/>
    </row>
    <row r="511" spans="1:23" ht="31.5" outlineLevel="4" x14ac:dyDescent="0.2">
      <c r="A511" s="5" t="s">
        <v>35</v>
      </c>
      <c r="B511" s="5" t="s">
        <v>344</v>
      </c>
      <c r="C511" s="10" t="s">
        <v>725</v>
      </c>
      <c r="D511" s="10"/>
      <c r="E511" s="104" t="s">
        <v>726</v>
      </c>
      <c r="F511" s="4"/>
      <c r="G511" s="4"/>
      <c r="H511" s="4"/>
      <c r="I511" s="135"/>
      <c r="J511" s="135">
        <f t="shared" ref="J511:J515" si="910">J512</f>
        <v>388</v>
      </c>
      <c r="K511" s="135"/>
      <c r="L511" s="4">
        <f t="shared" ref="L511:L515" si="911">L512</f>
        <v>388</v>
      </c>
      <c r="M511" s="4"/>
      <c r="N511" s="4"/>
      <c r="O511" s="4"/>
      <c r="P511" s="135"/>
      <c r="Q511" s="4"/>
      <c r="R511" s="4"/>
      <c r="S511" s="4"/>
      <c r="T511" s="4"/>
      <c r="U511" s="135"/>
      <c r="V511" s="4"/>
      <c r="W511" s="67"/>
    </row>
    <row r="512" spans="1:23" ht="31.5" outlineLevel="4" x14ac:dyDescent="0.2">
      <c r="A512" s="5" t="s">
        <v>35</v>
      </c>
      <c r="B512" s="5" t="s">
        <v>344</v>
      </c>
      <c r="C512" s="9" t="s">
        <v>725</v>
      </c>
      <c r="D512" s="9" t="s">
        <v>143</v>
      </c>
      <c r="E512" s="65" t="s">
        <v>144</v>
      </c>
      <c r="F512" s="4"/>
      <c r="G512" s="4"/>
      <c r="H512" s="4"/>
      <c r="I512" s="135"/>
      <c r="J512" s="136">
        <f t="shared" ref="J512" si="912">J514</f>
        <v>388</v>
      </c>
      <c r="K512" s="135"/>
      <c r="L512" s="8">
        <f t="shared" ref="L512" si="913">L514</f>
        <v>388</v>
      </c>
      <c r="M512" s="4"/>
      <c r="N512" s="4"/>
      <c r="O512" s="4"/>
      <c r="P512" s="135"/>
      <c r="Q512" s="4"/>
      <c r="R512" s="4"/>
      <c r="S512" s="4"/>
      <c r="T512" s="4"/>
      <c r="U512" s="135"/>
      <c r="V512" s="4"/>
      <c r="W512" s="67"/>
    </row>
    <row r="513" spans="1:23" ht="15.75" outlineLevel="4" x14ac:dyDescent="0.2">
      <c r="A513" s="5"/>
      <c r="B513" s="5"/>
      <c r="C513" s="10"/>
      <c r="D513" s="9"/>
      <c r="E513" s="65" t="s">
        <v>645</v>
      </c>
      <c r="F513" s="4"/>
      <c r="G513" s="4"/>
      <c r="H513" s="4"/>
      <c r="I513" s="135"/>
      <c r="J513" s="136"/>
      <c r="K513" s="135"/>
      <c r="L513" s="8"/>
      <c r="M513" s="4"/>
      <c r="N513" s="4"/>
      <c r="O513" s="4"/>
      <c r="P513" s="135"/>
      <c r="Q513" s="4"/>
      <c r="R513" s="4"/>
      <c r="S513" s="4"/>
      <c r="T513" s="4"/>
      <c r="U513" s="135"/>
      <c r="V513" s="4"/>
      <c r="W513" s="67"/>
    </row>
    <row r="514" spans="1:23" ht="31.5" outlineLevel="4" x14ac:dyDescent="0.2">
      <c r="A514" s="5"/>
      <c r="B514" s="5"/>
      <c r="C514" s="10"/>
      <c r="D514" s="9"/>
      <c r="E514" s="65" t="s">
        <v>727</v>
      </c>
      <c r="F514" s="4"/>
      <c r="G514" s="4"/>
      <c r="H514" s="4"/>
      <c r="I514" s="135"/>
      <c r="J514" s="136">
        <v>388</v>
      </c>
      <c r="K514" s="135"/>
      <c r="L514" s="8">
        <f>SUM(H514:K514)</f>
        <v>388</v>
      </c>
      <c r="M514" s="4"/>
      <c r="N514" s="4"/>
      <c r="O514" s="4"/>
      <c r="P514" s="135"/>
      <c r="Q514" s="4"/>
      <c r="R514" s="4"/>
      <c r="S514" s="4"/>
      <c r="T514" s="4"/>
      <c r="U514" s="135"/>
      <c r="V514" s="4"/>
      <c r="W514" s="67"/>
    </row>
    <row r="515" spans="1:23" ht="47.25" outlineLevel="4" x14ac:dyDescent="0.2">
      <c r="A515" s="5" t="s">
        <v>35</v>
      </c>
      <c r="B515" s="5" t="s">
        <v>344</v>
      </c>
      <c r="C515" s="10" t="s">
        <v>728</v>
      </c>
      <c r="D515" s="10"/>
      <c r="E515" s="104" t="s">
        <v>851</v>
      </c>
      <c r="F515" s="4"/>
      <c r="G515" s="4"/>
      <c r="H515" s="4"/>
      <c r="I515" s="135"/>
      <c r="J515" s="135">
        <f t="shared" si="910"/>
        <v>17154.031559999999</v>
      </c>
      <c r="K515" s="135"/>
      <c r="L515" s="4">
        <f t="shared" si="911"/>
        <v>17154.031559999999</v>
      </c>
      <c r="M515" s="4"/>
      <c r="N515" s="4"/>
      <c r="O515" s="4"/>
      <c r="P515" s="135"/>
      <c r="Q515" s="4"/>
      <c r="R515" s="4"/>
      <c r="S515" s="4"/>
      <c r="T515" s="4"/>
      <c r="U515" s="135"/>
      <c r="V515" s="4"/>
      <c r="W515" s="67"/>
    </row>
    <row r="516" spans="1:23" ht="31.5" outlineLevel="4" x14ac:dyDescent="0.2">
      <c r="A516" s="5" t="s">
        <v>35</v>
      </c>
      <c r="B516" s="5" t="s">
        <v>344</v>
      </c>
      <c r="C516" s="9" t="s">
        <v>728</v>
      </c>
      <c r="D516" s="9" t="s">
        <v>143</v>
      </c>
      <c r="E516" s="65" t="s">
        <v>729</v>
      </c>
      <c r="F516" s="4"/>
      <c r="G516" s="4"/>
      <c r="H516" s="4"/>
      <c r="I516" s="135"/>
      <c r="J516" s="139">
        <f t="shared" ref="J516" si="914">J518</f>
        <v>17154.031559999999</v>
      </c>
      <c r="K516" s="135"/>
      <c r="L516" s="47">
        <f t="shared" ref="L516" si="915">L518</f>
        <v>17154.031559999999</v>
      </c>
      <c r="M516" s="4"/>
      <c r="N516" s="4"/>
      <c r="O516" s="4"/>
      <c r="P516" s="135"/>
      <c r="Q516" s="4"/>
      <c r="R516" s="4"/>
      <c r="S516" s="4"/>
      <c r="T516" s="4"/>
      <c r="U516" s="135"/>
      <c r="V516" s="4"/>
      <c r="W516" s="67"/>
    </row>
    <row r="517" spans="1:23" ht="15.75" outlineLevel="4" x14ac:dyDescent="0.2">
      <c r="A517" s="5"/>
      <c r="B517" s="5"/>
      <c r="C517" s="9"/>
      <c r="D517" s="9"/>
      <c r="E517" s="65" t="s">
        <v>645</v>
      </c>
      <c r="F517" s="4"/>
      <c r="G517" s="4"/>
      <c r="H517" s="4"/>
      <c r="I517" s="135"/>
      <c r="J517" s="139"/>
      <c r="K517" s="135"/>
      <c r="L517" s="47"/>
      <c r="M517" s="4"/>
      <c r="N517" s="4"/>
      <c r="O517" s="4"/>
      <c r="P517" s="135"/>
      <c r="Q517" s="4"/>
      <c r="R517" s="4"/>
      <c r="S517" s="4"/>
      <c r="T517" s="4"/>
      <c r="U517" s="135"/>
      <c r="V517" s="4"/>
      <c r="W517" s="67"/>
    </row>
    <row r="518" spans="1:23" ht="31.5" outlineLevel="4" x14ac:dyDescent="0.2">
      <c r="A518" s="5"/>
      <c r="B518" s="5"/>
      <c r="C518" s="9"/>
      <c r="D518" s="9"/>
      <c r="E518" s="65" t="s">
        <v>727</v>
      </c>
      <c r="F518" s="4"/>
      <c r="G518" s="4"/>
      <c r="H518" s="4"/>
      <c r="I518" s="135"/>
      <c r="J518" s="139">
        <v>17154.031559999999</v>
      </c>
      <c r="K518" s="135"/>
      <c r="L518" s="47">
        <f>SUM(H518:K518)</f>
        <v>17154.031559999999</v>
      </c>
      <c r="M518" s="4"/>
      <c r="N518" s="4"/>
      <c r="O518" s="4"/>
      <c r="P518" s="135"/>
      <c r="Q518" s="4"/>
      <c r="R518" s="4"/>
      <c r="S518" s="4"/>
      <c r="T518" s="4"/>
      <c r="U518" s="135"/>
      <c r="V518" s="4"/>
      <c r="W518" s="67"/>
    </row>
    <row r="519" spans="1:23" s="94" customFormat="1" ht="47.25" hidden="1" outlineLevel="5" x14ac:dyDescent="0.2">
      <c r="A519" s="5" t="s">
        <v>35</v>
      </c>
      <c r="B519" s="5" t="s">
        <v>344</v>
      </c>
      <c r="C519" s="5" t="s">
        <v>352</v>
      </c>
      <c r="D519" s="5"/>
      <c r="E519" s="21" t="s">
        <v>588</v>
      </c>
      <c r="F519" s="4">
        <f>F520</f>
        <v>3699.1</v>
      </c>
      <c r="G519" s="4">
        <f t="shared" si="906"/>
        <v>0</v>
      </c>
      <c r="H519" s="4">
        <f t="shared" si="906"/>
        <v>3699.1</v>
      </c>
      <c r="I519" s="135">
        <f t="shared" si="906"/>
        <v>0</v>
      </c>
      <c r="J519" s="135">
        <f t="shared" si="906"/>
        <v>0</v>
      </c>
      <c r="K519" s="135">
        <f t="shared" si="906"/>
        <v>0</v>
      </c>
      <c r="L519" s="4">
        <f t="shared" si="906"/>
        <v>3699.1</v>
      </c>
      <c r="M519" s="4">
        <f t="shared" ref="M519:R519" si="916">M520</f>
        <v>0</v>
      </c>
      <c r="N519" s="4">
        <f t="shared" si="906"/>
        <v>0</v>
      </c>
      <c r="O519" s="4"/>
      <c r="P519" s="135">
        <f t="shared" si="906"/>
        <v>0</v>
      </c>
      <c r="Q519" s="4">
        <f t="shared" si="906"/>
        <v>0</v>
      </c>
      <c r="R519" s="4">
        <f t="shared" si="916"/>
        <v>0</v>
      </c>
      <c r="S519" s="4">
        <f t="shared" si="906"/>
        <v>0</v>
      </c>
      <c r="T519" s="4"/>
      <c r="U519" s="135">
        <f t="shared" si="906"/>
        <v>0</v>
      </c>
      <c r="V519" s="4">
        <f t="shared" si="906"/>
        <v>0</v>
      </c>
      <c r="W519" s="67"/>
    </row>
    <row r="520" spans="1:23" s="94" customFormat="1" ht="31.5" hidden="1" outlineLevel="7" x14ac:dyDescent="0.2">
      <c r="A520" s="11" t="s">
        <v>35</v>
      </c>
      <c r="B520" s="11" t="s">
        <v>344</v>
      </c>
      <c r="C520" s="11" t="s">
        <v>352</v>
      </c>
      <c r="D520" s="11" t="s">
        <v>143</v>
      </c>
      <c r="E520" s="16" t="s">
        <v>144</v>
      </c>
      <c r="F520" s="8">
        <f>F522</f>
        <v>3699.1</v>
      </c>
      <c r="G520" s="8">
        <f t="shared" ref="G520:J520" si="917">G522</f>
        <v>0</v>
      </c>
      <c r="H520" s="8">
        <f t="shared" si="917"/>
        <v>3699.1</v>
      </c>
      <c r="I520" s="136">
        <f t="shared" si="917"/>
        <v>0</v>
      </c>
      <c r="J520" s="136">
        <f t="shared" si="917"/>
        <v>0</v>
      </c>
      <c r="K520" s="136">
        <f t="shared" ref="K520:L520" si="918">K522</f>
        <v>0</v>
      </c>
      <c r="L520" s="8">
        <f t="shared" si="918"/>
        <v>3699.1</v>
      </c>
      <c r="M520" s="8">
        <f t="shared" ref="M520:R520" si="919">M522</f>
        <v>0</v>
      </c>
      <c r="N520" s="8">
        <f t="shared" si="919"/>
        <v>0</v>
      </c>
      <c r="O520" s="8"/>
      <c r="P520" s="136">
        <f t="shared" ref="P520:Q520" si="920">P522</f>
        <v>0</v>
      </c>
      <c r="Q520" s="8">
        <f t="shared" si="920"/>
        <v>0</v>
      </c>
      <c r="R520" s="8">
        <f t="shared" si="919"/>
        <v>0</v>
      </c>
      <c r="S520" s="8">
        <f t="shared" ref="S520" si="921">S522</f>
        <v>0</v>
      </c>
      <c r="T520" s="8"/>
      <c r="U520" s="136">
        <f t="shared" ref="U520:V520" si="922">U522</f>
        <v>0</v>
      </c>
      <c r="V520" s="8">
        <f t="shared" si="922"/>
        <v>0</v>
      </c>
      <c r="W520" s="67"/>
    </row>
    <row r="521" spans="1:23" s="94" customFormat="1" ht="15.75" hidden="1" outlineLevel="7" x14ac:dyDescent="0.2">
      <c r="A521" s="11"/>
      <c r="B521" s="11"/>
      <c r="C521" s="11"/>
      <c r="D521" s="11"/>
      <c r="E521" s="16" t="s">
        <v>645</v>
      </c>
      <c r="F521" s="8"/>
      <c r="G521" s="8"/>
      <c r="H521" s="8"/>
      <c r="I521" s="136"/>
      <c r="J521" s="136"/>
      <c r="K521" s="136"/>
      <c r="L521" s="8"/>
      <c r="M521" s="8"/>
      <c r="N521" s="8"/>
      <c r="O521" s="8"/>
      <c r="P521" s="136"/>
      <c r="Q521" s="8"/>
      <c r="R521" s="8"/>
      <c r="S521" s="8"/>
      <c r="T521" s="8"/>
      <c r="U521" s="136"/>
      <c r="V521" s="8"/>
      <c r="W521" s="67"/>
    </row>
    <row r="522" spans="1:23" s="94" customFormat="1" ht="47.25" hidden="1" outlineLevel="7" x14ac:dyDescent="0.2">
      <c r="A522" s="11"/>
      <c r="B522" s="11"/>
      <c r="C522" s="11"/>
      <c r="D522" s="11"/>
      <c r="E522" s="16" t="s">
        <v>646</v>
      </c>
      <c r="F522" s="8">
        <v>3699.1</v>
      </c>
      <c r="G522" s="8"/>
      <c r="H522" s="8">
        <f>SUM(F522:G522)</f>
        <v>3699.1</v>
      </c>
      <c r="I522" s="136"/>
      <c r="J522" s="136"/>
      <c r="K522" s="136"/>
      <c r="L522" s="8">
        <f>SUM(H522:K522)</f>
        <v>3699.1</v>
      </c>
      <c r="M522" s="8"/>
      <c r="N522" s="8"/>
      <c r="O522" s="8"/>
      <c r="P522" s="136"/>
      <c r="Q522" s="8">
        <f>SUM(O522:P522)</f>
        <v>0</v>
      </c>
      <c r="R522" s="8"/>
      <c r="S522" s="8"/>
      <c r="T522" s="8"/>
      <c r="U522" s="136"/>
      <c r="V522" s="8">
        <f>SUM(T522:U522)</f>
        <v>0</v>
      </c>
      <c r="W522" s="67"/>
    </row>
    <row r="523" spans="1:23" s="94" customFormat="1" ht="47.25" outlineLevel="7" x14ac:dyDescent="0.2">
      <c r="A523" s="5" t="s">
        <v>35</v>
      </c>
      <c r="B523" s="5" t="s">
        <v>344</v>
      </c>
      <c r="C523" s="5" t="s">
        <v>730</v>
      </c>
      <c r="D523" s="5"/>
      <c r="E523" s="21" t="s">
        <v>731</v>
      </c>
      <c r="F523" s="8"/>
      <c r="G523" s="8"/>
      <c r="H523" s="8"/>
      <c r="I523" s="136"/>
      <c r="J523" s="135">
        <f t="shared" ref="J523" si="923">J524</f>
        <v>411.90472</v>
      </c>
      <c r="K523" s="136"/>
      <c r="L523" s="4">
        <f t="shared" ref="L523" si="924">L524</f>
        <v>411.90472</v>
      </c>
      <c r="M523" s="8"/>
      <c r="N523" s="8"/>
      <c r="O523" s="8"/>
      <c r="P523" s="136"/>
      <c r="Q523" s="8"/>
      <c r="R523" s="8"/>
      <c r="S523" s="8"/>
      <c r="T523" s="8"/>
      <c r="U523" s="136"/>
      <c r="V523" s="8"/>
      <c r="W523" s="67"/>
    </row>
    <row r="524" spans="1:23" s="94" customFormat="1" ht="31.5" outlineLevel="7" x14ac:dyDescent="0.2">
      <c r="A524" s="11" t="s">
        <v>35</v>
      </c>
      <c r="B524" s="11" t="s">
        <v>344</v>
      </c>
      <c r="C524" s="11" t="s">
        <v>730</v>
      </c>
      <c r="D524" s="11" t="s">
        <v>143</v>
      </c>
      <c r="E524" s="16" t="s">
        <v>144</v>
      </c>
      <c r="F524" s="8"/>
      <c r="G524" s="8"/>
      <c r="H524" s="8"/>
      <c r="I524" s="136"/>
      <c r="J524" s="139">
        <f t="shared" ref="J524" si="925">J526</f>
        <v>411.90472</v>
      </c>
      <c r="K524" s="136"/>
      <c r="L524" s="8">
        <f t="shared" ref="L524" si="926">L526</f>
        <v>411.90472</v>
      </c>
      <c r="M524" s="8"/>
      <c r="N524" s="8"/>
      <c r="O524" s="8"/>
      <c r="P524" s="136"/>
      <c r="Q524" s="8"/>
      <c r="R524" s="8"/>
      <c r="S524" s="8"/>
      <c r="T524" s="8"/>
      <c r="U524" s="136"/>
      <c r="V524" s="8"/>
      <c r="W524" s="67"/>
    </row>
    <row r="525" spans="1:23" s="94" customFormat="1" ht="15.75" outlineLevel="7" x14ac:dyDescent="0.2">
      <c r="A525" s="11"/>
      <c r="B525" s="11"/>
      <c r="C525" s="11"/>
      <c r="D525" s="11"/>
      <c r="E525" s="16" t="s">
        <v>645</v>
      </c>
      <c r="F525" s="8"/>
      <c r="G525" s="8"/>
      <c r="H525" s="8"/>
      <c r="I525" s="136"/>
      <c r="J525" s="139"/>
      <c r="K525" s="136"/>
      <c r="L525" s="8"/>
      <c r="M525" s="8"/>
      <c r="N525" s="8"/>
      <c r="O525" s="8"/>
      <c r="P525" s="136"/>
      <c r="Q525" s="8"/>
      <c r="R525" s="8"/>
      <c r="S525" s="8"/>
      <c r="T525" s="8"/>
      <c r="U525" s="136"/>
      <c r="V525" s="8"/>
      <c r="W525" s="67"/>
    </row>
    <row r="526" spans="1:23" s="94" customFormat="1" ht="47.25" outlineLevel="7" x14ac:dyDescent="0.2">
      <c r="A526" s="11"/>
      <c r="B526" s="11"/>
      <c r="C526" s="11"/>
      <c r="D526" s="11"/>
      <c r="E526" s="16" t="s">
        <v>646</v>
      </c>
      <c r="F526" s="8"/>
      <c r="G526" s="8"/>
      <c r="H526" s="8"/>
      <c r="I526" s="136"/>
      <c r="J526" s="139">
        <v>411.90472</v>
      </c>
      <c r="K526" s="136"/>
      <c r="L526" s="8">
        <f>SUM(H526:K526)</f>
        <v>411.90472</v>
      </c>
      <c r="M526" s="8"/>
      <c r="N526" s="8"/>
      <c r="O526" s="8"/>
      <c r="P526" s="136"/>
      <c r="Q526" s="8"/>
      <c r="R526" s="8"/>
      <c r="S526" s="8"/>
      <c r="T526" s="8"/>
      <c r="U526" s="136"/>
      <c r="V526" s="8"/>
      <c r="W526" s="67"/>
    </row>
    <row r="527" spans="1:23" s="94" customFormat="1" ht="15.75" outlineLevel="7" x14ac:dyDescent="0.2">
      <c r="A527" s="11"/>
      <c r="B527" s="11"/>
      <c r="C527" s="11"/>
      <c r="D527" s="11"/>
      <c r="E527" s="16"/>
      <c r="F527" s="8"/>
      <c r="G527" s="8"/>
      <c r="H527" s="8"/>
      <c r="I527" s="136"/>
      <c r="J527" s="136"/>
      <c r="K527" s="136"/>
      <c r="L527" s="8"/>
      <c r="M527" s="8"/>
      <c r="N527" s="8"/>
      <c r="O527" s="8"/>
      <c r="P527" s="136"/>
      <c r="Q527" s="8"/>
      <c r="R527" s="8"/>
      <c r="S527" s="8"/>
      <c r="T527" s="8"/>
      <c r="U527" s="136"/>
      <c r="V527" s="8"/>
      <c r="W527" s="67"/>
    </row>
    <row r="528" spans="1:23" ht="31.5" x14ac:dyDescent="0.2">
      <c r="A528" s="5" t="s">
        <v>353</v>
      </c>
      <c r="B528" s="5"/>
      <c r="C528" s="5"/>
      <c r="D528" s="5"/>
      <c r="E528" s="21" t="s">
        <v>354</v>
      </c>
      <c r="F528" s="4">
        <f>F530+F538+F546+F553</f>
        <v>12769.7</v>
      </c>
      <c r="G528" s="4">
        <f t="shared" ref="G528:J528" si="927">G530+G538+G546+G553</f>
        <v>0</v>
      </c>
      <c r="H528" s="4">
        <f t="shared" si="927"/>
        <v>12769.7</v>
      </c>
      <c r="I528" s="135">
        <f t="shared" si="927"/>
        <v>0</v>
      </c>
      <c r="J528" s="135">
        <f t="shared" si="927"/>
        <v>0</v>
      </c>
      <c r="K528" s="135">
        <f t="shared" ref="K528:L528" si="928">K530+K538+K546+K553</f>
        <v>0</v>
      </c>
      <c r="L528" s="4">
        <f t="shared" si="928"/>
        <v>12769.700000000003</v>
      </c>
      <c r="M528" s="4">
        <f>M530+M538+M546+M553</f>
        <v>11881.4</v>
      </c>
      <c r="N528" s="4">
        <f t="shared" ref="N528:Q528" si="929">N530+N538+N546+N553</f>
        <v>0</v>
      </c>
      <c r="O528" s="4">
        <f t="shared" si="929"/>
        <v>11881.4</v>
      </c>
      <c r="P528" s="135">
        <f t="shared" si="929"/>
        <v>0</v>
      </c>
      <c r="Q528" s="4">
        <f t="shared" si="929"/>
        <v>11881.4</v>
      </c>
      <c r="R528" s="4">
        <f>R530+R538+R546+R553</f>
        <v>11313.199999999999</v>
      </c>
      <c r="S528" s="4">
        <f t="shared" ref="S528:V528" si="930">S530+S538+S546+S553</f>
        <v>0</v>
      </c>
      <c r="T528" s="4">
        <f t="shared" si="930"/>
        <v>11313.199999999999</v>
      </c>
      <c r="U528" s="135">
        <f t="shared" si="930"/>
        <v>0</v>
      </c>
      <c r="V528" s="4">
        <f t="shared" si="930"/>
        <v>11313.199999999999</v>
      </c>
      <c r="W528" s="67"/>
    </row>
    <row r="529" spans="1:23" ht="15.75" x14ac:dyDescent="0.2">
      <c r="A529" s="5" t="s">
        <v>353</v>
      </c>
      <c r="B529" s="5" t="s">
        <v>558</v>
      </c>
      <c r="C529" s="5"/>
      <c r="D529" s="5"/>
      <c r="E529" s="12" t="s">
        <v>542</v>
      </c>
      <c r="F529" s="4">
        <f>F530+F538</f>
        <v>11971.7</v>
      </c>
      <c r="G529" s="4">
        <f t="shared" ref="G529:J529" si="931">G530+G538</f>
        <v>0</v>
      </c>
      <c r="H529" s="4">
        <f t="shared" si="931"/>
        <v>11971.7</v>
      </c>
      <c r="I529" s="135">
        <f t="shared" si="931"/>
        <v>0</v>
      </c>
      <c r="J529" s="135">
        <f t="shared" si="931"/>
        <v>0</v>
      </c>
      <c r="K529" s="135">
        <f t="shared" ref="K529:L529" si="932">K530+K538</f>
        <v>0</v>
      </c>
      <c r="L529" s="4">
        <f t="shared" si="932"/>
        <v>11971.700000000003</v>
      </c>
      <c r="M529" s="4">
        <f t="shared" ref="M529:R529" si="933">M530+M538</f>
        <v>11211.4</v>
      </c>
      <c r="N529" s="4">
        <f t="shared" ref="N529" si="934">N530+N538</f>
        <v>0</v>
      </c>
      <c r="O529" s="4">
        <f t="shared" ref="O529:Q529" si="935">O530+O538</f>
        <v>11211.4</v>
      </c>
      <c r="P529" s="135">
        <f t="shared" si="935"/>
        <v>0</v>
      </c>
      <c r="Q529" s="4">
        <f t="shared" si="935"/>
        <v>11211.4</v>
      </c>
      <c r="R529" s="4">
        <f t="shared" si="933"/>
        <v>10643.199999999999</v>
      </c>
      <c r="S529" s="4">
        <f t="shared" ref="S529" si="936">S530+S538</f>
        <v>0</v>
      </c>
      <c r="T529" s="4">
        <f t="shared" ref="T529:V529" si="937">T530+T538</f>
        <v>10643.199999999999</v>
      </c>
      <c r="U529" s="135">
        <f t="shared" si="937"/>
        <v>0</v>
      </c>
      <c r="V529" s="4">
        <f t="shared" si="937"/>
        <v>10643.199999999999</v>
      </c>
      <c r="W529" s="67"/>
    </row>
    <row r="530" spans="1:23" ht="47.25" outlineLevel="1" x14ac:dyDescent="0.2">
      <c r="A530" s="5" t="s">
        <v>353</v>
      </c>
      <c r="B530" s="5" t="s">
        <v>40</v>
      </c>
      <c r="C530" s="5"/>
      <c r="D530" s="5"/>
      <c r="E530" s="21" t="s">
        <v>41</v>
      </c>
      <c r="F530" s="4">
        <f t="shared" ref="F530:V533" si="938">F531</f>
        <v>11896.1</v>
      </c>
      <c r="G530" s="4">
        <f t="shared" si="938"/>
        <v>0</v>
      </c>
      <c r="H530" s="4">
        <f t="shared" si="938"/>
        <v>11896.1</v>
      </c>
      <c r="I530" s="135">
        <f t="shared" si="938"/>
        <v>0</v>
      </c>
      <c r="J530" s="135">
        <f t="shared" si="938"/>
        <v>0</v>
      </c>
      <c r="K530" s="135">
        <f t="shared" si="938"/>
        <v>0</v>
      </c>
      <c r="L530" s="4">
        <f t="shared" si="938"/>
        <v>11896.100000000002</v>
      </c>
      <c r="M530" s="4">
        <f t="shared" ref="M530:M533" si="939">M531</f>
        <v>11135.8</v>
      </c>
      <c r="N530" s="4">
        <f t="shared" si="938"/>
        <v>0</v>
      </c>
      <c r="O530" s="4">
        <f t="shared" si="938"/>
        <v>11135.8</v>
      </c>
      <c r="P530" s="135">
        <f t="shared" si="938"/>
        <v>0</v>
      </c>
      <c r="Q530" s="4">
        <f t="shared" si="938"/>
        <v>11135.8</v>
      </c>
      <c r="R530" s="4">
        <f t="shared" ref="R530:R533" si="940">R531</f>
        <v>10567.599999999999</v>
      </c>
      <c r="S530" s="4">
        <f t="shared" si="938"/>
        <v>0</v>
      </c>
      <c r="T530" s="4">
        <f t="shared" si="938"/>
        <v>10567.599999999999</v>
      </c>
      <c r="U530" s="135">
        <f t="shared" si="938"/>
        <v>0</v>
      </c>
      <c r="V530" s="4">
        <f t="shared" si="938"/>
        <v>10567.599999999999</v>
      </c>
      <c r="W530" s="67"/>
    </row>
    <row r="531" spans="1:23" ht="31.5" outlineLevel="2" x14ac:dyDescent="0.2">
      <c r="A531" s="5" t="s">
        <v>353</v>
      </c>
      <c r="B531" s="5" t="s">
        <v>40</v>
      </c>
      <c r="C531" s="5" t="s">
        <v>170</v>
      </c>
      <c r="D531" s="5"/>
      <c r="E531" s="21" t="s">
        <v>171</v>
      </c>
      <c r="F531" s="4">
        <f t="shared" si="938"/>
        <v>11896.1</v>
      </c>
      <c r="G531" s="4">
        <f t="shared" si="938"/>
        <v>0</v>
      </c>
      <c r="H531" s="4">
        <f t="shared" si="938"/>
        <v>11896.1</v>
      </c>
      <c r="I531" s="135">
        <f t="shared" si="938"/>
        <v>0</v>
      </c>
      <c r="J531" s="135">
        <f t="shared" si="938"/>
        <v>0</v>
      </c>
      <c r="K531" s="135">
        <f t="shared" si="938"/>
        <v>0</v>
      </c>
      <c r="L531" s="4">
        <f t="shared" si="938"/>
        <v>11896.100000000002</v>
      </c>
      <c r="M531" s="4">
        <f t="shared" si="939"/>
        <v>11135.8</v>
      </c>
      <c r="N531" s="4">
        <f t="shared" si="938"/>
        <v>0</v>
      </c>
      <c r="O531" s="4">
        <f t="shared" si="938"/>
        <v>11135.8</v>
      </c>
      <c r="P531" s="135">
        <f t="shared" si="938"/>
        <v>0</v>
      </c>
      <c r="Q531" s="4">
        <f t="shared" si="938"/>
        <v>11135.8</v>
      </c>
      <c r="R531" s="4">
        <f t="shared" si="940"/>
        <v>10567.599999999999</v>
      </c>
      <c r="S531" s="4">
        <f t="shared" si="938"/>
        <v>0</v>
      </c>
      <c r="T531" s="4">
        <f t="shared" si="938"/>
        <v>10567.599999999999</v>
      </c>
      <c r="U531" s="135">
        <f t="shared" si="938"/>
        <v>0</v>
      </c>
      <c r="V531" s="4">
        <f t="shared" si="938"/>
        <v>10567.599999999999</v>
      </c>
      <c r="W531" s="67"/>
    </row>
    <row r="532" spans="1:23" ht="47.25" outlineLevel="3" x14ac:dyDescent="0.2">
      <c r="A532" s="5" t="s">
        <v>353</v>
      </c>
      <c r="B532" s="5" t="s">
        <v>40</v>
      </c>
      <c r="C532" s="5" t="s">
        <v>188</v>
      </c>
      <c r="D532" s="5"/>
      <c r="E532" s="21" t="s">
        <v>189</v>
      </c>
      <c r="F532" s="4">
        <f t="shared" si="938"/>
        <v>11896.1</v>
      </c>
      <c r="G532" s="4">
        <f t="shared" si="938"/>
        <v>0</v>
      </c>
      <c r="H532" s="4">
        <f t="shared" si="938"/>
        <v>11896.1</v>
      </c>
      <c r="I532" s="135">
        <f t="shared" si="938"/>
        <v>0</v>
      </c>
      <c r="J532" s="135">
        <f t="shared" si="938"/>
        <v>0</v>
      </c>
      <c r="K532" s="135">
        <f t="shared" si="938"/>
        <v>0</v>
      </c>
      <c r="L532" s="4">
        <f t="shared" si="938"/>
        <v>11896.100000000002</v>
      </c>
      <c r="M532" s="4">
        <f t="shared" si="939"/>
        <v>11135.8</v>
      </c>
      <c r="N532" s="4">
        <f t="shared" si="938"/>
        <v>0</v>
      </c>
      <c r="O532" s="4">
        <f t="shared" si="938"/>
        <v>11135.8</v>
      </c>
      <c r="P532" s="135">
        <f t="shared" si="938"/>
        <v>0</v>
      </c>
      <c r="Q532" s="4">
        <f t="shared" si="938"/>
        <v>11135.8</v>
      </c>
      <c r="R532" s="4">
        <f t="shared" si="940"/>
        <v>10567.599999999999</v>
      </c>
      <c r="S532" s="4">
        <f t="shared" si="938"/>
        <v>0</v>
      </c>
      <c r="T532" s="4">
        <f t="shared" si="938"/>
        <v>10567.599999999999</v>
      </c>
      <c r="U532" s="135">
        <f t="shared" si="938"/>
        <v>0</v>
      </c>
      <c r="V532" s="4">
        <f t="shared" si="938"/>
        <v>10567.599999999999</v>
      </c>
      <c r="W532" s="67"/>
    </row>
    <row r="533" spans="1:23" ht="31.5" outlineLevel="4" x14ac:dyDescent="0.2">
      <c r="A533" s="5" t="s">
        <v>353</v>
      </c>
      <c r="B533" s="5" t="s">
        <v>40</v>
      </c>
      <c r="C533" s="5" t="s">
        <v>274</v>
      </c>
      <c r="D533" s="5"/>
      <c r="E533" s="21" t="s">
        <v>57</v>
      </c>
      <c r="F533" s="4">
        <f t="shared" si="938"/>
        <v>11896.1</v>
      </c>
      <c r="G533" s="4">
        <f t="shared" si="938"/>
        <v>0</v>
      </c>
      <c r="H533" s="4">
        <f t="shared" si="938"/>
        <v>11896.1</v>
      </c>
      <c r="I533" s="135">
        <f t="shared" si="938"/>
        <v>0</v>
      </c>
      <c r="J533" s="135">
        <f t="shared" si="938"/>
        <v>0</v>
      </c>
      <c r="K533" s="135">
        <f t="shared" si="938"/>
        <v>0</v>
      </c>
      <c r="L533" s="4">
        <f t="shared" si="938"/>
        <v>11896.100000000002</v>
      </c>
      <c r="M533" s="4">
        <f t="shared" si="939"/>
        <v>11135.8</v>
      </c>
      <c r="N533" s="4">
        <f t="shared" si="938"/>
        <v>0</v>
      </c>
      <c r="O533" s="4">
        <f t="shared" si="938"/>
        <v>11135.8</v>
      </c>
      <c r="P533" s="135">
        <f t="shared" si="938"/>
        <v>0</v>
      </c>
      <c r="Q533" s="4">
        <f t="shared" si="938"/>
        <v>11135.8</v>
      </c>
      <c r="R533" s="4">
        <f t="shared" si="940"/>
        <v>10567.599999999999</v>
      </c>
      <c r="S533" s="4">
        <f t="shared" si="938"/>
        <v>0</v>
      </c>
      <c r="T533" s="4">
        <f t="shared" si="938"/>
        <v>10567.599999999999</v>
      </c>
      <c r="U533" s="135">
        <f t="shared" si="938"/>
        <v>0</v>
      </c>
      <c r="V533" s="4">
        <f t="shared" si="938"/>
        <v>10567.599999999999</v>
      </c>
      <c r="W533" s="67"/>
    </row>
    <row r="534" spans="1:23" ht="15.75" outlineLevel="5" x14ac:dyDescent="0.2">
      <c r="A534" s="5" t="s">
        <v>353</v>
      </c>
      <c r="B534" s="5" t="s">
        <v>40</v>
      </c>
      <c r="C534" s="5" t="s">
        <v>355</v>
      </c>
      <c r="D534" s="5"/>
      <c r="E534" s="21" t="s">
        <v>59</v>
      </c>
      <c r="F534" s="4">
        <f>F535+F536+F537</f>
        <v>11896.1</v>
      </c>
      <c r="G534" s="4">
        <f t="shared" ref="G534:J534" si="941">G535+G536+G537</f>
        <v>0</v>
      </c>
      <c r="H534" s="4">
        <f t="shared" si="941"/>
        <v>11896.1</v>
      </c>
      <c r="I534" s="135">
        <f t="shared" si="941"/>
        <v>0</v>
      </c>
      <c r="J534" s="135">
        <f t="shared" si="941"/>
        <v>0</v>
      </c>
      <c r="K534" s="135">
        <f t="shared" ref="K534:L534" si="942">K535+K536+K537</f>
        <v>0</v>
      </c>
      <c r="L534" s="4">
        <f t="shared" si="942"/>
        <v>11896.100000000002</v>
      </c>
      <c r="M534" s="4">
        <f t="shared" ref="M534:R534" si="943">M535+M536+M537</f>
        <v>11135.8</v>
      </c>
      <c r="N534" s="4">
        <f t="shared" ref="N534" si="944">N535+N536+N537</f>
        <v>0</v>
      </c>
      <c r="O534" s="4">
        <f t="shared" ref="O534:Q534" si="945">O535+O536+O537</f>
        <v>11135.8</v>
      </c>
      <c r="P534" s="135">
        <f t="shared" si="945"/>
        <v>0</v>
      </c>
      <c r="Q534" s="4">
        <f t="shared" si="945"/>
        <v>11135.8</v>
      </c>
      <c r="R534" s="4">
        <f t="shared" si="943"/>
        <v>10567.599999999999</v>
      </c>
      <c r="S534" s="4">
        <f t="shared" ref="S534" si="946">S535+S536+S537</f>
        <v>0</v>
      </c>
      <c r="T534" s="4">
        <f t="shared" ref="T534:V534" si="947">T535+T536+T537</f>
        <v>10567.599999999999</v>
      </c>
      <c r="U534" s="135">
        <f t="shared" si="947"/>
        <v>0</v>
      </c>
      <c r="V534" s="4">
        <f t="shared" si="947"/>
        <v>10567.599999999999</v>
      </c>
      <c r="W534" s="67"/>
    </row>
    <row r="535" spans="1:23" ht="63" outlineLevel="7" x14ac:dyDescent="0.2">
      <c r="A535" s="11" t="s">
        <v>353</v>
      </c>
      <c r="B535" s="11" t="s">
        <v>40</v>
      </c>
      <c r="C535" s="11" t="s">
        <v>355</v>
      </c>
      <c r="D535" s="11" t="s">
        <v>8</v>
      </c>
      <c r="E535" s="16" t="s">
        <v>9</v>
      </c>
      <c r="F535" s="8">
        <v>11334.1</v>
      </c>
      <c r="G535" s="8"/>
      <c r="H535" s="8">
        <f t="shared" ref="H535:H537" si="948">SUM(F535:G535)</f>
        <v>11334.1</v>
      </c>
      <c r="I535" s="136"/>
      <c r="J535" s="136"/>
      <c r="K535" s="136">
        <v>-1.425</v>
      </c>
      <c r="L535" s="8">
        <f t="shared" ref="L535:L537" si="949">SUM(H535:K535)</f>
        <v>11332.675000000001</v>
      </c>
      <c r="M535" s="8">
        <v>10633</v>
      </c>
      <c r="N535" s="8"/>
      <c r="O535" s="8">
        <f t="shared" ref="O535:O536" si="950">SUM(M535:N535)</f>
        <v>10633</v>
      </c>
      <c r="P535" s="136"/>
      <c r="Q535" s="8">
        <f t="shared" ref="Q535:Q537" si="951">SUM(O535:P535)</f>
        <v>10633</v>
      </c>
      <c r="R535" s="8">
        <v>10064.799999999999</v>
      </c>
      <c r="S535" s="8"/>
      <c r="T535" s="8">
        <f t="shared" ref="T535:T536" si="952">SUM(R535:S535)</f>
        <v>10064.799999999999</v>
      </c>
      <c r="U535" s="136"/>
      <c r="V535" s="8">
        <f t="shared" ref="V535:V537" si="953">SUM(T535:U535)</f>
        <v>10064.799999999999</v>
      </c>
      <c r="W535" s="67"/>
    </row>
    <row r="536" spans="1:23" ht="31.5" outlineLevel="7" x14ac:dyDescent="0.2">
      <c r="A536" s="11" t="s">
        <v>353</v>
      </c>
      <c r="B536" s="11" t="s">
        <v>40</v>
      </c>
      <c r="C536" s="11" t="s">
        <v>355</v>
      </c>
      <c r="D536" s="11" t="s">
        <v>11</v>
      </c>
      <c r="E536" s="16" t="s">
        <v>12</v>
      </c>
      <c r="F536" s="8">
        <v>559.79999999999995</v>
      </c>
      <c r="G536" s="8"/>
      <c r="H536" s="8">
        <f t="shared" si="948"/>
        <v>559.79999999999995</v>
      </c>
      <c r="I536" s="136"/>
      <c r="J536" s="136"/>
      <c r="K536" s="136">
        <v>1.425</v>
      </c>
      <c r="L536" s="8">
        <f t="shared" si="949"/>
        <v>561.22499999999991</v>
      </c>
      <c r="M536" s="8">
        <v>502.8</v>
      </c>
      <c r="N536" s="8"/>
      <c r="O536" s="8">
        <f t="shared" si="950"/>
        <v>502.8</v>
      </c>
      <c r="P536" s="136"/>
      <c r="Q536" s="8">
        <f t="shared" si="951"/>
        <v>502.8</v>
      </c>
      <c r="R536" s="8">
        <v>502.8</v>
      </c>
      <c r="S536" s="8"/>
      <c r="T536" s="8">
        <f t="shared" si="952"/>
        <v>502.8</v>
      </c>
      <c r="U536" s="136"/>
      <c r="V536" s="8">
        <f t="shared" si="953"/>
        <v>502.8</v>
      </c>
      <c r="W536" s="67"/>
    </row>
    <row r="537" spans="1:23" ht="15.75" hidden="1" outlineLevel="7" x14ac:dyDescent="0.2">
      <c r="A537" s="11" t="s">
        <v>353</v>
      </c>
      <c r="B537" s="11" t="s">
        <v>40</v>
      </c>
      <c r="C537" s="11" t="s">
        <v>355</v>
      </c>
      <c r="D537" s="11" t="s">
        <v>27</v>
      </c>
      <c r="E537" s="16" t="s">
        <v>28</v>
      </c>
      <c r="F537" s="8">
        <v>2.2000000000000002</v>
      </c>
      <c r="G537" s="8"/>
      <c r="H537" s="8">
        <f t="shared" si="948"/>
        <v>2.2000000000000002</v>
      </c>
      <c r="I537" s="136"/>
      <c r="J537" s="136"/>
      <c r="K537" s="136"/>
      <c r="L537" s="8">
        <f t="shared" si="949"/>
        <v>2.2000000000000002</v>
      </c>
      <c r="M537" s="8"/>
      <c r="N537" s="8"/>
      <c r="O537" s="8"/>
      <c r="P537" s="136"/>
      <c r="Q537" s="8">
        <f t="shared" si="951"/>
        <v>0</v>
      </c>
      <c r="R537" s="8"/>
      <c r="S537" s="8"/>
      <c r="T537" s="8"/>
      <c r="U537" s="136"/>
      <c r="V537" s="8">
        <f t="shared" si="953"/>
        <v>0</v>
      </c>
      <c r="W537" s="67"/>
    </row>
    <row r="538" spans="1:23" ht="15.75" hidden="1" outlineLevel="1" x14ac:dyDescent="0.2">
      <c r="A538" s="5" t="s">
        <v>353</v>
      </c>
      <c r="B538" s="5" t="s">
        <v>15</v>
      </c>
      <c r="C538" s="5"/>
      <c r="D538" s="5"/>
      <c r="E538" s="21" t="s">
        <v>16</v>
      </c>
      <c r="F538" s="4">
        <f t="shared" ref="F538:V541" si="954">F539</f>
        <v>75.599999999999994</v>
      </c>
      <c r="G538" s="4">
        <f t="shared" si="954"/>
        <v>0</v>
      </c>
      <c r="H538" s="4">
        <f t="shared" si="954"/>
        <v>75.599999999999994</v>
      </c>
      <c r="I538" s="135">
        <f t="shared" si="954"/>
        <v>0</v>
      </c>
      <c r="J538" s="135">
        <f t="shared" si="954"/>
        <v>0</v>
      </c>
      <c r="K538" s="135">
        <f t="shared" si="954"/>
        <v>0</v>
      </c>
      <c r="L538" s="4">
        <f t="shared" si="954"/>
        <v>75.599999999999994</v>
      </c>
      <c r="M538" s="4">
        <f t="shared" ref="M538:M541" si="955">M539</f>
        <v>75.599999999999994</v>
      </c>
      <c r="N538" s="4">
        <f t="shared" si="954"/>
        <v>0</v>
      </c>
      <c r="O538" s="4">
        <f t="shared" si="954"/>
        <v>75.599999999999994</v>
      </c>
      <c r="P538" s="135">
        <f t="shared" si="954"/>
        <v>0</v>
      </c>
      <c r="Q538" s="4">
        <f t="shared" si="954"/>
        <v>75.599999999999994</v>
      </c>
      <c r="R538" s="4">
        <f t="shared" ref="R538:R541" si="956">R539</f>
        <v>75.599999999999994</v>
      </c>
      <c r="S538" s="4">
        <f t="shared" si="954"/>
        <v>0</v>
      </c>
      <c r="T538" s="4">
        <f t="shared" si="954"/>
        <v>75.599999999999994</v>
      </c>
      <c r="U538" s="135">
        <f t="shared" si="954"/>
        <v>0</v>
      </c>
      <c r="V538" s="4">
        <f t="shared" si="954"/>
        <v>75.599999999999994</v>
      </c>
      <c r="W538" s="67"/>
    </row>
    <row r="539" spans="1:23" ht="31.5" hidden="1" outlineLevel="2" x14ac:dyDescent="0.2">
      <c r="A539" s="5" t="s">
        <v>353</v>
      </c>
      <c r="B539" s="5" t="s">
        <v>15</v>
      </c>
      <c r="C539" s="5" t="s">
        <v>52</v>
      </c>
      <c r="D539" s="5"/>
      <c r="E539" s="21" t="s">
        <v>53</v>
      </c>
      <c r="F539" s="4">
        <f t="shared" si="954"/>
        <v>75.599999999999994</v>
      </c>
      <c r="G539" s="4">
        <f t="shared" si="954"/>
        <v>0</v>
      </c>
      <c r="H539" s="4">
        <f t="shared" si="954"/>
        <v>75.599999999999994</v>
      </c>
      <c r="I539" s="135">
        <f t="shared" si="954"/>
        <v>0</v>
      </c>
      <c r="J539" s="135">
        <f t="shared" si="954"/>
        <v>0</v>
      </c>
      <c r="K539" s="135">
        <f t="shared" si="954"/>
        <v>0</v>
      </c>
      <c r="L539" s="4">
        <f t="shared" si="954"/>
        <v>75.599999999999994</v>
      </c>
      <c r="M539" s="4">
        <f t="shared" si="955"/>
        <v>75.599999999999994</v>
      </c>
      <c r="N539" s="4">
        <f t="shared" si="954"/>
        <v>0</v>
      </c>
      <c r="O539" s="4">
        <f t="shared" si="954"/>
        <v>75.599999999999994</v>
      </c>
      <c r="P539" s="135">
        <f t="shared" si="954"/>
        <v>0</v>
      </c>
      <c r="Q539" s="4">
        <f t="shared" si="954"/>
        <v>75.599999999999994</v>
      </c>
      <c r="R539" s="4">
        <f t="shared" si="956"/>
        <v>75.599999999999994</v>
      </c>
      <c r="S539" s="4">
        <f t="shared" si="954"/>
        <v>0</v>
      </c>
      <c r="T539" s="4">
        <f t="shared" si="954"/>
        <v>75.599999999999994</v>
      </c>
      <c r="U539" s="135">
        <f t="shared" si="954"/>
        <v>0</v>
      </c>
      <c r="V539" s="4">
        <f t="shared" si="954"/>
        <v>75.599999999999994</v>
      </c>
      <c r="W539" s="67"/>
    </row>
    <row r="540" spans="1:23" ht="31.5" hidden="1" outlineLevel="3" x14ac:dyDescent="0.2">
      <c r="A540" s="5" t="s">
        <v>353</v>
      </c>
      <c r="B540" s="5" t="s">
        <v>15</v>
      </c>
      <c r="C540" s="5" t="s">
        <v>98</v>
      </c>
      <c r="D540" s="5"/>
      <c r="E540" s="21" t="s">
        <v>99</v>
      </c>
      <c r="F540" s="4">
        <f t="shared" si="954"/>
        <v>75.599999999999994</v>
      </c>
      <c r="G540" s="4">
        <f t="shared" si="954"/>
        <v>0</v>
      </c>
      <c r="H540" s="4">
        <f t="shared" si="954"/>
        <v>75.599999999999994</v>
      </c>
      <c r="I540" s="135">
        <f t="shared" si="954"/>
        <v>0</v>
      </c>
      <c r="J540" s="135">
        <f t="shared" si="954"/>
        <v>0</v>
      </c>
      <c r="K540" s="135">
        <f t="shared" si="954"/>
        <v>0</v>
      </c>
      <c r="L540" s="4">
        <f t="shared" si="954"/>
        <v>75.599999999999994</v>
      </c>
      <c r="M540" s="4">
        <f t="shared" si="955"/>
        <v>75.599999999999994</v>
      </c>
      <c r="N540" s="4">
        <f t="shared" si="954"/>
        <v>0</v>
      </c>
      <c r="O540" s="4">
        <f t="shared" si="954"/>
        <v>75.599999999999994</v>
      </c>
      <c r="P540" s="135">
        <f t="shared" si="954"/>
        <v>0</v>
      </c>
      <c r="Q540" s="4">
        <f t="shared" si="954"/>
        <v>75.599999999999994</v>
      </c>
      <c r="R540" s="4">
        <f t="shared" si="956"/>
        <v>75.599999999999994</v>
      </c>
      <c r="S540" s="4">
        <f t="shared" si="954"/>
        <v>0</v>
      </c>
      <c r="T540" s="4">
        <f t="shared" si="954"/>
        <v>75.599999999999994</v>
      </c>
      <c r="U540" s="135">
        <f t="shared" si="954"/>
        <v>0</v>
      </c>
      <c r="V540" s="4">
        <f t="shared" si="954"/>
        <v>75.599999999999994</v>
      </c>
      <c r="W540" s="67"/>
    </row>
    <row r="541" spans="1:23" ht="47.25" hidden="1" outlineLevel="4" x14ac:dyDescent="0.2">
      <c r="A541" s="5" t="s">
        <v>353</v>
      </c>
      <c r="B541" s="5" t="s">
        <v>15</v>
      </c>
      <c r="C541" s="5" t="s">
        <v>100</v>
      </c>
      <c r="D541" s="5"/>
      <c r="E541" s="21" t="s">
        <v>101</v>
      </c>
      <c r="F541" s="4">
        <f t="shared" si="954"/>
        <v>75.599999999999994</v>
      </c>
      <c r="G541" s="4">
        <f t="shared" si="954"/>
        <v>0</v>
      </c>
      <c r="H541" s="4">
        <f t="shared" si="954"/>
        <v>75.599999999999994</v>
      </c>
      <c r="I541" s="135">
        <f t="shared" si="954"/>
        <v>0</v>
      </c>
      <c r="J541" s="135">
        <f t="shared" si="954"/>
        <v>0</v>
      </c>
      <c r="K541" s="135">
        <f t="shared" si="954"/>
        <v>0</v>
      </c>
      <c r="L541" s="4">
        <f t="shared" si="954"/>
        <v>75.599999999999994</v>
      </c>
      <c r="M541" s="4">
        <f t="shared" si="955"/>
        <v>75.599999999999994</v>
      </c>
      <c r="N541" s="4">
        <f t="shared" si="954"/>
        <v>0</v>
      </c>
      <c r="O541" s="4">
        <f t="shared" si="954"/>
        <v>75.599999999999994</v>
      </c>
      <c r="P541" s="135">
        <f t="shared" si="954"/>
        <v>0</v>
      </c>
      <c r="Q541" s="4">
        <f t="shared" si="954"/>
        <v>75.599999999999994</v>
      </c>
      <c r="R541" s="4">
        <f t="shared" si="956"/>
        <v>75.599999999999994</v>
      </c>
      <c r="S541" s="4">
        <f t="shared" si="954"/>
        <v>0</v>
      </c>
      <c r="T541" s="4">
        <f t="shared" si="954"/>
        <v>75.599999999999994</v>
      </c>
      <c r="U541" s="135">
        <f t="shared" si="954"/>
        <v>0</v>
      </c>
      <c r="V541" s="4">
        <f t="shared" si="954"/>
        <v>75.599999999999994</v>
      </c>
      <c r="W541" s="67"/>
    </row>
    <row r="542" spans="1:23" ht="15.75" hidden="1" outlineLevel="5" x14ac:dyDescent="0.2">
      <c r="A542" s="5" t="s">
        <v>353</v>
      </c>
      <c r="B542" s="5" t="s">
        <v>15</v>
      </c>
      <c r="C542" s="5" t="s">
        <v>102</v>
      </c>
      <c r="D542" s="5"/>
      <c r="E542" s="21" t="s">
        <v>103</v>
      </c>
      <c r="F542" s="4">
        <f>F543+F544</f>
        <v>75.599999999999994</v>
      </c>
      <c r="G542" s="4">
        <f t="shared" ref="G542:J542" si="957">G543+G544</f>
        <v>0</v>
      </c>
      <c r="H542" s="4">
        <f t="shared" si="957"/>
        <v>75.599999999999994</v>
      </c>
      <c r="I542" s="135">
        <f t="shared" si="957"/>
        <v>0</v>
      </c>
      <c r="J542" s="135">
        <f t="shared" si="957"/>
        <v>0</v>
      </c>
      <c r="K542" s="135">
        <f t="shared" ref="K542:L542" si="958">K543+K544</f>
        <v>0</v>
      </c>
      <c r="L542" s="4">
        <f t="shared" si="958"/>
        <v>75.599999999999994</v>
      </c>
      <c r="M542" s="4">
        <f t="shared" ref="M542:R542" si="959">M543+M544</f>
        <v>75.599999999999994</v>
      </c>
      <c r="N542" s="4">
        <f t="shared" ref="N542" si="960">N543+N544</f>
        <v>0</v>
      </c>
      <c r="O542" s="4">
        <f t="shared" ref="O542:Q542" si="961">O543+O544</f>
        <v>75.599999999999994</v>
      </c>
      <c r="P542" s="135">
        <f t="shared" si="961"/>
        <v>0</v>
      </c>
      <c r="Q542" s="4">
        <f t="shared" si="961"/>
        <v>75.599999999999994</v>
      </c>
      <c r="R542" s="4">
        <f t="shared" si="959"/>
        <v>75.599999999999994</v>
      </c>
      <c r="S542" s="4">
        <f t="shared" ref="S542" si="962">S543+S544</f>
        <v>0</v>
      </c>
      <c r="T542" s="4">
        <f t="shared" ref="T542:V542" si="963">T543+T544</f>
        <v>75.599999999999994</v>
      </c>
      <c r="U542" s="135">
        <f t="shared" si="963"/>
        <v>0</v>
      </c>
      <c r="V542" s="4">
        <f t="shared" si="963"/>
        <v>75.599999999999994</v>
      </c>
      <c r="W542" s="67"/>
    </row>
    <row r="543" spans="1:23" ht="63" hidden="1" outlineLevel="7" x14ac:dyDescent="0.2">
      <c r="A543" s="11" t="s">
        <v>353</v>
      </c>
      <c r="B543" s="11" t="s">
        <v>15</v>
      </c>
      <c r="C543" s="11" t="s">
        <v>102</v>
      </c>
      <c r="D543" s="11" t="s">
        <v>8</v>
      </c>
      <c r="E543" s="16" t="s">
        <v>9</v>
      </c>
      <c r="F543" s="8">
        <v>18</v>
      </c>
      <c r="G543" s="8"/>
      <c r="H543" s="8">
        <f t="shared" ref="H543:H544" si="964">SUM(F543:G543)</f>
        <v>18</v>
      </c>
      <c r="I543" s="136"/>
      <c r="J543" s="136"/>
      <c r="K543" s="136"/>
      <c r="L543" s="8">
        <f t="shared" ref="L543:L544" si="965">SUM(H543:K543)</f>
        <v>18</v>
      </c>
      <c r="M543" s="8">
        <v>18</v>
      </c>
      <c r="N543" s="8"/>
      <c r="O543" s="8">
        <f t="shared" ref="O543:O544" si="966">SUM(M543:N543)</f>
        <v>18</v>
      </c>
      <c r="P543" s="136"/>
      <c r="Q543" s="8">
        <f t="shared" ref="Q543:Q544" si="967">SUM(O543:P543)</f>
        <v>18</v>
      </c>
      <c r="R543" s="8">
        <v>18</v>
      </c>
      <c r="S543" s="8"/>
      <c r="T543" s="8">
        <f t="shared" ref="T543:T544" si="968">SUM(R543:S543)</f>
        <v>18</v>
      </c>
      <c r="U543" s="136"/>
      <c r="V543" s="8">
        <f t="shared" ref="V543:V544" si="969">SUM(T543:U543)</f>
        <v>18</v>
      </c>
      <c r="W543" s="67"/>
    </row>
    <row r="544" spans="1:23" ht="31.5" hidden="1" outlineLevel="7" x14ac:dyDescent="0.2">
      <c r="A544" s="11" t="s">
        <v>353</v>
      </c>
      <c r="B544" s="11" t="s">
        <v>15</v>
      </c>
      <c r="C544" s="11" t="s">
        <v>102</v>
      </c>
      <c r="D544" s="11" t="s">
        <v>11</v>
      </c>
      <c r="E544" s="16" t="s">
        <v>12</v>
      </c>
      <c r="F544" s="8">
        <v>57.6</v>
      </c>
      <c r="G544" s="8"/>
      <c r="H544" s="8">
        <f t="shared" si="964"/>
        <v>57.6</v>
      </c>
      <c r="I544" s="136"/>
      <c r="J544" s="136"/>
      <c r="K544" s="136"/>
      <c r="L544" s="8">
        <f t="shared" si="965"/>
        <v>57.6</v>
      </c>
      <c r="M544" s="8">
        <v>57.6</v>
      </c>
      <c r="N544" s="8"/>
      <c r="O544" s="8">
        <f t="shared" si="966"/>
        <v>57.6</v>
      </c>
      <c r="P544" s="136"/>
      <c r="Q544" s="8">
        <f t="shared" si="967"/>
        <v>57.6</v>
      </c>
      <c r="R544" s="8">
        <v>57.6</v>
      </c>
      <c r="S544" s="8"/>
      <c r="T544" s="8">
        <f t="shared" si="968"/>
        <v>57.6</v>
      </c>
      <c r="U544" s="136"/>
      <c r="V544" s="8">
        <f t="shared" si="969"/>
        <v>57.6</v>
      </c>
      <c r="W544" s="67"/>
    </row>
    <row r="545" spans="1:23" ht="15.75" hidden="1" outlineLevel="7" x14ac:dyDescent="0.2">
      <c r="A545" s="5" t="s">
        <v>353</v>
      </c>
      <c r="B545" s="5" t="s">
        <v>564</v>
      </c>
      <c r="C545" s="11"/>
      <c r="D545" s="11"/>
      <c r="E545" s="12" t="s">
        <v>545</v>
      </c>
      <c r="F545" s="4">
        <f>F546</f>
        <v>777</v>
      </c>
      <c r="G545" s="4">
        <f t="shared" ref="G545:L545" si="970">G546</f>
        <v>0</v>
      </c>
      <c r="H545" s="4">
        <f t="shared" si="970"/>
        <v>777</v>
      </c>
      <c r="I545" s="135">
        <f t="shared" si="970"/>
        <v>0</v>
      </c>
      <c r="J545" s="135">
        <f t="shared" si="970"/>
        <v>0</v>
      </c>
      <c r="K545" s="135">
        <f t="shared" si="970"/>
        <v>0</v>
      </c>
      <c r="L545" s="4">
        <f t="shared" si="970"/>
        <v>777</v>
      </c>
      <c r="M545" s="4">
        <f t="shared" ref="M545:R545" si="971">M546</f>
        <v>670</v>
      </c>
      <c r="N545" s="4">
        <f t="shared" ref="N545" si="972">N546</f>
        <v>0</v>
      </c>
      <c r="O545" s="4">
        <f t="shared" ref="O545:Q545" si="973">O546</f>
        <v>670</v>
      </c>
      <c r="P545" s="135">
        <f t="shared" si="973"/>
        <v>0</v>
      </c>
      <c r="Q545" s="4">
        <f t="shared" si="973"/>
        <v>670</v>
      </c>
      <c r="R545" s="4">
        <f t="shared" si="971"/>
        <v>670</v>
      </c>
      <c r="S545" s="4">
        <f t="shared" ref="S545" si="974">S546</f>
        <v>0</v>
      </c>
      <c r="T545" s="4">
        <f t="shared" ref="T545:V545" si="975">T546</f>
        <v>670</v>
      </c>
      <c r="U545" s="135">
        <f t="shared" si="975"/>
        <v>0</v>
      </c>
      <c r="V545" s="4">
        <f t="shared" si="975"/>
        <v>670</v>
      </c>
      <c r="W545" s="67"/>
    </row>
    <row r="546" spans="1:23" ht="15.75" hidden="1" outlineLevel="1" x14ac:dyDescent="0.2">
      <c r="A546" s="5" t="s">
        <v>353</v>
      </c>
      <c r="B546" s="5" t="s">
        <v>203</v>
      </c>
      <c r="C546" s="5"/>
      <c r="D546" s="5"/>
      <c r="E546" s="21" t="s">
        <v>204</v>
      </c>
      <c r="F546" s="4">
        <f t="shared" ref="F546:V550" si="976">F547</f>
        <v>777</v>
      </c>
      <c r="G546" s="4">
        <f t="shared" si="976"/>
        <v>0</v>
      </c>
      <c r="H546" s="4">
        <f t="shared" si="976"/>
        <v>777</v>
      </c>
      <c r="I546" s="135">
        <f t="shared" si="976"/>
        <v>0</v>
      </c>
      <c r="J546" s="135">
        <f t="shared" si="976"/>
        <v>0</v>
      </c>
      <c r="K546" s="135">
        <f t="shared" si="976"/>
        <v>0</v>
      </c>
      <c r="L546" s="4">
        <f t="shared" si="976"/>
        <v>777</v>
      </c>
      <c r="M546" s="4">
        <f t="shared" ref="M546:M549" si="977">M547</f>
        <v>670</v>
      </c>
      <c r="N546" s="4">
        <f t="shared" si="976"/>
        <v>0</v>
      </c>
      <c r="O546" s="4">
        <f t="shared" si="976"/>
        <v>670</v>
      </c>
      <c r="P546" s="135">
        <f t="shared" si="976"/>
        <v>0</v>
      </c>
      <c r="Q546" s="4">
        <f t="shared" si="976"/>
        <v>670</v>
      </c>
      <c r="R546" s="4">
        <f t="shared" ref="R546:R549" si="978">R547</f>
        <v>670</v>
      </c>
      <c r="S546" s="4">
        <f t="shared" si="976"/>
        <v>0</v>
      </c>
      <c r="T546" s="4">
        <f t="shared" si="976"/>
        <v>670</v>
      </c>
      <c r="U546" s="135">
        <f t="shared" si="976"/>
        <v>0</v>
      </c>
      <c r="V546" s="4">
        <f t="shared" si="976"/>
        <v>670</v>
      </c>
      <c r="W546" s="67"/>
    </row>
    <row r="547" spans="1:23" ht="31.5" hidden="1" outlineLevel="2" x14ac:dyDescent="0.2">
      <c r="A547" s="5" t="s">
        <v>353</v>
      </c>
      <c r="B547" s="5" t="s">
        <v>203</v>
      </c>
      <c r="C547" s="5" t="s">
        <v>170</v>
      </c>
      <c r="D547" s="5"/>
      <c r="E547" s="21" t="s">
        <v>171</v>
      </c>
      <c r="F547" s="4">
        <f t="shared" si="976"/>
        <v>777</v>
      </c>
      <c r="G547" s="4">
        <f t="shared" si="976"/>
        <v>0</v>
      </c>
      <c r="H547" s="4">
        <f t="shared" si="976"/>
        <v>777</v>
      </c>
      <c r="I547" s="135">
        <f t="shared" si="976"/>
        <v>0</v>
      </c>
      <c r="J547" s="135">
        <f t="shared" si="976"/>
        <v>0</v>
      </c>
      <c r="K547" s="135">
        <f t="shared" si="976"/>
        <v>0</v>
      </c>
      <c r="L547" s="4">
        <f t="shared" si="976"/>
        <v>777</v>
      </c>
      <c r="M547" s="4">
        <f t="shared" si="977"/>
        <v>670</v>
      </c>
      <c r="N547" s="4">
        <f t="shared" si="976"/>
        <v>0</v>
      </c>
      <c r="O547" s="4">
        <f t="shared" si="976"/>
        <v>670</v>
      </c>
      <c r="P547" s="135">
        <f t="shared" si="976"/>
        <v>0</v>
      </c>
      <c r="Q547" s="4">
        <f t="shared" si="976"/>
        <v>670</v>
      </c>
      <c r="R547" s="4">
        <f t="shared" si="978"/>
        <v>670</v>
      </c>
      <c r="S547" s="4">
        <f t="shared" si="976"/>
        <v>0</v>
      </c>
      <c r="T547" s="4">
        <f t="shared" si="976"/>
        <v>670</v>
      </c>
      <c r="U547" s="135">
        <f t="shared" si="976"/>
        <v>0</v>
      </c>
      <c r="V547" s="4">
        <f t="shared" si="976"/>
        <v>670</v>
      </c>
      <c r="W547" s="67"/>
    </row>
    <row r="548" spans="1:23" ht="47.25" hidden="1" outlineLevel="3" x14ac:dyDescent="0.2">
      <c r="A548" s="5" t="s">
        <v>353</v>
      </c>
      <c r="B548" s="5" t="s">
        <v>203</v>
      </c>
      <c r="C548" s="5" t="s">
        <v>356</v>
      </c>
      <c r="D548" s="5"/>
      <c r="E548" s="21" t="s">
        <v>357</v>
      </c>
      <c r="F548" s="4">
        <f t="shared" si="976"/>
        <v>777</v>
      </c>
      <c r="G548" s="4">
        <f t="shared" si="976"/>
        <v>0</v>
      </c>
      <c r="H548" s="4">
        <f t="shared" si="976"/>
        <v>777</v>
      </c>
      <c r="I548" s="135">
        <f t="shared" si="976"/>
        <v>0</v>
      </c>
      <c r="J548" s="135">
        <f t="shared" si="976"/>
        <v>0</v>
      </c>
      <c r="K548" s="135">
        <f t="shared" si="976"/>
        <v>0</v>
      </c>
      <c r="L548" s="4">
        <f t="shared" si="976"/>
        <v>777</v>
      </c>
      <c r="M548" s="4">
        <f t="shared" si="977"/>
        <v>670</v>
      </c>
      <c r="N548" s="4">
        <f t="shared" si="976"/>
        <v>0</v>
      </c>
      <c r="O548" s="4">
        <f t="shared" si="976"/>
        <v>670</v>
      </c>
      <c r="P548" s="135">
        <f t="shared" si="976"/>
        <v>0</v>
      </c>
      <c r="Q548" s="4">
        <f t="shared" si="976"/>
        <v>670</v>
      </c>
      <c r="R548" s="4">
        <f t="shared" si="978"/>
        <v>670</v>
      </c>
      <c r="S548" s="4">
        <f t="shared" si="976"/>
        <v>0</v>
      </c>
      <c r="T548" s="4">
        <f t="shared" si="976"/>
        <v>670</v>
      </c>
      <c r="U548" s="135">
        <f t="shared" si="976"/>
        <v>0</v>
      </c>
      <c r="V548" s="4">
        <f t="shared" si="976"/>
        <v>670</v>
      </c>
      <c r="W548" s="67"/>
    </row>
    <row r="549" spans="1:23" ht="36" hidden="1" customHeight="1" outlineLevel="4" x14ac:dyDescent="0.2">
      <c r="A549" s="5" t="s">
        <v>353</v>
      </c>
      <c r="B549" s="5" t="s">
        <v>203</v>
      </c>
      <c r="C549" s="5" t="s">
        <v>358</v>
      </c>
      <c r="D549" s="5"/>
      <c r="E549" s="21" t="s">
        <v>359</v>
      </c>
      <c r="F549" s="4">
        <f>F550</f>
        <v>777</v>
      </c>
      <c r="G549" s="4">
        <f t="shared" si="976"/>
        <v>0</v>
      </c>
      <c r="H549" s="4">
        <f t="shared" si="976"/>
        <v>777</v>
      </c>
      <c r="I549" s="135">
        <f t="shared" si="976"/>
        <v>0</v>
      </c>
      <c r="J549" s="135">
        <f t="shared" si="976"/>
        <v>0</v>
      </c>
      <c r="K549" s="135">
        <f t="shared" si="976"/>
        <v>0</v>
      </c>
      <c r="L549" s="4">
        <f t="shared" si="976"/>
        <v>777</v>
      </c>
      <c r="M549" s="4">
        <f t="shared" si="977"/>
        <v>670</v>
      </c>
      <c r="N549" s="4">
        <f t="shared" si="976"/>
        <v>0</v>
      </c>
      <c r="O549" s="4">
        <f t="shared" si="976"/>
        <v>670</v>
      </c>
      <c r="P549" s="135">
        <f t="shared" si="976"/>
        <v>0</v>
      </c>
      <c r="Q549" s="4">
        <f t="shared" si="976"/>
        <v>670</v>
      </c>
      <c r="R549" s="4">
        <f t="shared" si="978"/>
        <v>670</v>
      </c>
      <c r="S549" s="4">
        <f t="shared" si="976"/>
        <v>0</v>
      </c>
      <c r="T549" s="4">
        <f t="shared" si="976"/>
        <v>670</v>
      </c>
      <c r="U549" s="135">
        <f t="shared" si="976"/>
        <v>0</v>
      </c>
      <c r="V549" s="4">
        <f t="shared" si="976"/>
        <v>670</v>
      </c>
      <c r="W549" s="67"/>
    </row>
    <row r="550" spans="1:23" ht="31.5" hidden="1" outlineLevel="5" x14ac:dyDescent="0.2">
      <c r="A550" s="5" t="s">
        <v>353</v>
      </c>
      <c r="B550" s="5" t="s">
        <v>203</v>
      </c>
      <c r="C550" s="5" t="s">
        <v>360</v>
      </c>
      <c r="D550" s="5"/>
      <c r="E550" s="21" t="s">
        <v>361</v>
      </c>
      <c r="F550" s="4">
        <f>F551</f>
        <v>777</v>
      </c>
      <c r="G550" s="4">
        <f t="shared" si="976"/>
        <v>0</v>
      </c>
      <c r="H550" s="4">
        <f t="shared" si="976"/>
        <v>777</v>
      </c>
      <c r="I550" s="135">
        <f t="shared" si="976"/>
        <v>0</v>
      </c>
      <c r="J550" s="135">
        <f t="shared" si="976"/>
        <v>0</v>
      </c>
      <c r="K550" s="135">
        <f t="shared" si="976"/>
        <v>0</v>
      </c>
      <c r="L550" s="4">
        <f t="shared" si="976"/>
        <v>777</v>
      </c>
      <c r="M550" s="4">
        <f t="shared" ref="M550" si="979">M551</f>
        <v>670</v>
      </c>
      <c r="N550" s="4">
        <f t="shared" si="976"/>
        <v>0</v>
      </c>
      <c r="O550" s="4">
        <f t="shared" si="976"/>
        <v>670</v>
      </c>
      <c r="P550" s="135">
        <f t="shared" si="976"/>
        <v>0</v>
      </c>
      <c r="Q550" s="4">
        <f t="shared" si="976"/>
        <v>670</v>
      </c>
      <c r="R550" s="4">
        <f t="shared" ref="R550" si="980">R551</f>
        <v>670</v>
      </c>
      <c r="S550" s="4">
        <f t="shared" si="976"/>
        <v>0</v>
      </c>
      <c r="T550" s="4">
        <f t="shared" si="976"/>
        <v>670</v>
      </c>
      <c r="U550" s="135">
        <f t="shared" si="976"/>
        <v>0</v>
      </c>
      <c r="V550" s="4">
        <f t="shared" si="976"/>
        <v>670</v>
      </c>
      <c r="W550" s="67"/>
    </row>
    <row r="551" spans="1:23" ht="31.5" hidden="1" outlineLevel="7" x14ac:dyDescent="0.2">
      <c r="A551" s="11" t="s">
        <v>353</v>
      </c>
      <c r="B551" s="11" t="s">
        <v>203</v>
      </c>
      <c r="C551" s="11" t="s">
        <v>360</v>
      </c>
      <c r="D551" s="11" t="s">
        <v>11</v>
      </c>
      <c r="E551" s="16" t="s">
        <v>12</v>
      </c>
      <c r="F551" s="8">
        <v>777</v>
      </c>
      <c r="G551" s="8"/>
      <c r="H551" s="8">
        <f>SUM(F551:G551)</f>
        <v>777</v>
      </c>
      <c r="I551" s="136"/>
      <c r="J551" s="136"/>
      <c r="K551" s="136"/>
      <c r="L551" s="8">
        <f>SUM(H551:K551)</f>
        <v>777</v>
      </c>
      <c r="M551" s="8">
        <v>670</v>
      </c>
      <c r="N551" s="8"/>
      <c r="O551" s="8">
        <f>SUM(M551:N551)</f>
        <v>670</v>
      </c>
      <c r="P551" s="136"/>
      <c r="Q551" s="8">
        <f>SUM(O551:P551)</f>
        <v>670</v>
      </c>
      <c r="R551" s="8">
        <v>670</v>
      </c>
      <c r="S551" s="8"/>
      <c r="T551" s="8">
        <f>SUM(R551:S551)</f>
        <v>670</v>
      </c>
      <c r="U551" s="136"/>
      <c r="V551" s="8">
        <f>SUM(T551:U551)</f>
        <v>670</v>
      </c>
      <c r="W551" s="67"/>
    </row>
    <row r="552" spans="1:23" ht="15.75" hidden="1" outlineLevel="7" x14ac:dyDescent="0.2">
      <c r="A552" s="5" t="s">
        <v>353</v>
      </c>
      <c r="B552" s="5" t="s">
        <v>559</v>
      </c>
      <c r="C552" s="11"/>
      <c r="D552" s="11"/>
      <c r="E552" s="12" t="s">
        <v>543</v>
      </c>
      <c r="F552" s="4">
        <f>F553</f>
        <v>21</v>
      </c>
      <c r="G552" s="4">
        <f t="shared" ref="G552:L552" si="981">G553</f>
        <v>0</v>
      </c>
      <c r="H552" s="4">
        <f t="shared" si="981"/>
        <v>21</v>
      </c>
      <c r="I552" s="135">
        <f t="shared" si="981"/>
        <v>0</v>
      </c>
      <c r="J552" s="135">
        <f t="shared" si="981"/>
        <v>0</v>
      </c>
      <c r="K552" s="135">
        <f t="shared" si="981"/>
        <v>0</v>
      </c>
      <c r="L552" s="4">
        <f t="shared" si="981"/>
        <v>21</v>
      </c>
      <c r="M552" s="4">
        <f t="shared" ref="M552:R552" si="982">M553</f>
        <v>0</v>
      </c>
      <c r="N552" s="4">
        <f t="shared" ref="N552" si="983">N553</f>
        <v>0</v>
      </c>
      <c r="O552" s="4"/>
      <c r="P552" s="135">
        <f t="shared" ref="P552:Q552" si="984">P553</f>
        <v>0</v>
      </c>
      <c r="Q552" s="4">
        <f t="shared" si="984"/>
        <v>0</v>
      </c>
      <c r="R552" s="4">
        <f t="shared" si="982"/>
        <v>0</v>
      </c>
      <c r="S552" s="4">
        <f t="shared" ref="S552" si="985">S553</f>
        <v>0</v>
      </c>
      <c r="T552" s="4"/>
      <c r="U552" s="135">
        <f t="shared" ref="U552:V552" si="986">U553</f>
        <v>0</v>
      </c>
      <c r="V552" s="4">
        <f t="shared" si="986"/>
        <v>0</v>
      </c>
      <c r="W552" s="67"/>
    </row>
    <row r="553" spans="1:23" ht="31.5" hidden="1" outlineLevel="1" x14ac:dyDescent="0.2">
      <c r="A553" s="5" t="s">
        <v>353</v>
      </c>
      <c r="B553" s="5" t="s">
        <v>21</v>
      </c>
      <c r="C553" s="5"/>
      <c r="D553" s="5"/>
      <c r="E553" s="21" t="s">
        <v>22</v>
      </c>
      <c r="F553" s="4">
        <f t="shared" ref="F553:V557" si="987">F554</f>
        <v>21</v>
      </c>
      <c r="G553" s="4">
        <f t="shared" si="987"/>
        <v>0</v>
      </c>
      <c r="H553" s="4">
        <f t="shared" si="987"/>
        <v>21</v>
      </c>
      <c r="I553" s="135">
        <f t="shared" si="987"/>
        <v>0</v>
      </c>
      <c r="J553" s="135">
        <f t="shared" si="987"/>
        <v>0</v>
      </c>
      <c r="K553" s="135">
        <f t="shared" si="987"/>
        <v>0</v>
      </c>
      <c r="L553" s="4">
        <f t="shared" si="987"/>
        <v>21</v>
      </c>
      <c r="M553" s="4">
        <f t="shared" ref="M553:M556" si="988">M554</f>
        <v>0</v>
      </c>
      <c r="N553" s="4">
        <f t="shared" si="987"/>
        <v>0</v>
      </c>
      <c r="O553" s="4"/>
      <c r="P553" s="135">
        <f t="shared" si="987"/>
        <v>0</v>
      </c>
      <c r="Q553" s="4">
        <f t="shared" si="987"/>
        <v>0</v>
      </c>
      <c r="R553" s="4">
        <f t="shared" ref="R553:R556" si="989">R554</f>
        <v>0</v>
      </c>
      <c r="S553" s="4">
        <f t="shared" si="987"/>
        <v>0</v>
      </c>
      <c r="T553" s="4"/>
      <c r="U553" s="135">
        <f t="shared" si="987"/>
        <v>0</v>
      </c>
      <c r="V553" s="4">
        <f t="shared" si="987"/>
        <v>0</v>
      </c>
      <c r="W553" s="67"/>
    </row>
    <row r="554" spans="1:23" ht="31.5" hidden="1" outlineLevel="2" x14ac:dyDescent="0.2">
      <c r="A554" s="5" t="s">
        <v>353</v>
      </c>
      <c r="B554" s="5" t="s">
        <v>21</v>
      </c>
      <c r="C554" s="5" t="s">
        <v>52</v>
      </c>
      <c r="D554" s="5"/>
      <c r="E554" s="21" t="s">
        <v>53</v>
      </c>
      <c r="F554" s="4">
        <f t="shared" si="987"/>
        <v>21</v>
      </c>
      <c r="G554" s="4">
        <f t="shared" si="987"/>
        <v>0</v>
      </c>
      <c r="H554" s="4">
        <f t="shared" si="987"/>
        <v>21</v>
      </c>
      <c r="I554" s="135">
        <f t="shared" si="987"/>
        <v>0</v>
      </c>
      <c r="J554" s="135">
        <f t="shared" si="987"/>
        <v>0</v>
      </c>
      <c r="K554" s="135">
        <f t="shared" si="987"/>
        <v>0</v>
      </c>
      <c r="L554" s="4">
        <f t="shared" si="987"/>
        <v>21</v>
      </c>
      <c r="M554" s="4">
        <f t="shared" si="988"/>
        <v>0</v>
      </c>
      <c r="N554" s="4">
        <f t="shared" si="987"/>
        <v>0</v>
      </c>
      <c r="O554" s="4"/>
      <c r="P554" s="135">
        <f t="shared" si="987"/>
        <v>0</v>
      </c>
      <c r="Q554" s="4">
        <f t="shared" si="987"/>
        <v>0</v>
      </c>
      <c r="R554" s="4">
        <f t="shared" si="989"/>
        <v>0</v>
      </c>
      <c r="S554" s="4">
        <f t="shared" si="987"/>
        <v>0</v>
      </c>
      <c r="T554" s="4"/>
      <c r="U554" s="135">
        <f t="shared" si="987"/>
        <v>0</v>
      </c>
      <c r="V554" s="4">
        <f t="shared" si="987"/>
        <v>0</v>
      </c>
      <c r="W554" s="67"/>
    </row>
    <row r="555" spans="1:23" ht="31.5" hidden="1" outlineLevel="3" x14ac:dyDescent="0.2">
      <c r="A555" s="5" t="s">
        <v>353</v>
      </c>
      <c r="B555" s="5" t="s">
        <v>21</v>
      </c>
      <c r="C555" s="5" t="s">
        <v>98</v>
      </c>
      <c r="D555" s="5"/>
      <c r="E555" s="21" t="s">
        <v>99</v>
      </c>
      <c r="F555" s="4">
        <f t="shared" si="987"/>
        <v>21</v>
      </c>
      <c r="G555" s="4">
        <f t="shared" si="987"/>
        <v>0</v>
      </c>
      <c r="H555" s="4">
        <f t="shared" si="987"/>
        <v>21</v>
      </c>
      <c r="I555" s="135">
        <f t="shared" si="987"/>
        <v>0</v>
      </c>
      <c r="J555" s="135">
        <f t="shared" si="987"/>
        <v>0</v>
      </c>
      <c r="K555" s="135">
        <f t="shared" si="987"/>
        <v>0</v>
      </c>
      <c r="L555" s="4">
        <f t="shared" si="987"/>
        <v>21</v>
      </c>
      <c r="M555" s="4">
        <f t="shared" si="988"/>
        <v>0</v>
      </c>
      <c r="N555" s="4">
        <f t="shared" si="987"/>
        <v>0</v>
      </c>
      <c r="O555" s="4"/>
      <c r="P555" s="135">
        <f t="shared" si="987"/>
        <v>0</v>
      </c>
      <c r="Q555" s="4">
        <f t="shared" si="987"/>
        <v>0</v>
      </c>
      <c r="R555" s="4">
        <f t="shared" si="989"/>
        <v>0</v>
      </c>
      <c r="S555" s="4">
        <f t="shared" si="987"/>
        <v>0</v>
      </c>
      <c r="T555" s="4"/>
      <c r="U555" s="135">
        <f t="shared" si="987"/>
        <v>0</v>
      </c>
      <c r="V555" s="4">
        <f t="shared" si="987"/>
        <v>0</v>
      </c>
      <c r="W555" s="67"/>
    </row>
    <row r="556" spans="1:23" ht="47.25" hidden="1" outlineLevel="4" x14ac:dyDescent="0.2">
      <c r="A556" s="5" t="s">
        <v>353</v>
      </c>
      <c r="B556" s="5" t="s">
        <v>21</v>
      </c>
      <c r="C556" s="5" t="s">
        <v>100</v>
      </c>
      <c r="D556" s="5"/>
      <c r="E556" s="21" t="s">
        <v>101</v>
      </c>
      <c r="F556" s="4">
        <f t="shared" si="987"/>
        <v>21</v>
      </c>
      <c r="G556" s="4">
        <f t="shared" si="987"/>
        <v>0</v>
      </c>
      <c r="H556" s="4">
        <f t="shared" si="987"/>
        <v>21</v>
      </c>
      <c r="I556" s="135">
        <f t="shared" si="987"/>
        <v>0</v>
      </c>
      <c r="J556" s="135">
        <f t="shared" si="987"/>
        <v>0</v>
      </c>
      <c r="K556" s="135">
        <f t="shared" si="987"/>
        <v>0</v>
      </c>
      <c r="L556" s="4">
        <f t="shared" si="987"/>
        <v>21</v>
      </c>
      <c r="M556" s="4">
        <f t="shared" si="988"/>
        <v>0</v>
      </c>
      <c r="N556" s="4">
        <f t="shared" si="987"/>
        <v>0</v>
      </c>
      <c r="O556" s="4"/>
      <c r="P556" s="135">
        <f t="shared" si="987"/>
        <v>0</v>
      </c>
      <c r="Q556" s="4">
        <f t="shared" si="987"/>
        <v>0</v>
      </c>
      <c r="R556" s="4">
        <f t="shared" si="989"/>
        <v>0</v>
      </c>
      <c r="S556" s="4">
        <f t="shared" si="987"/>
        <v>0</v>
      </c>
      <c r="T556" s="4"/>
      <c r="U556" s="135">
        <f t="shared" si="987"/>
        <v>0</v>
      </c>
      <c r="V556" s="4">
        <f t="shared" si="987"/>
        <v>0</v>
      </c>
      <c r="W556" s="67"/>
    </row>
    <row r="557" spans="1:23" ht="15.75" hidden="1" outlineLevel="5" x14ac:dyDescent="0.2">
      <c r="A557" s="5" t="s">
        <v>353</v>
      </c>
      <c r="B557" s="5" t="s">
        <v>21</v>
      </c>
      <c r="C557" s="5" t="s">
        <v>102</v>
      </c>
      <c r="D557" s="5"/>
      <c r="E557" s="21" t="s">
        <v>103</v>
      </c>
      <c r="F557" s="4">
        <f>F558</f>
        <v>21</v>
      </c>
      <c r="G557" s="4">
        <f t="shared" si="987"/>
        <v>0</v>
      </c>
      <c r="H557" s="4">
        <f t="shared" si="987"/>
        <v>21</v>
      </c>
      <c r="I557" s="135">
        <f t="shared" si="987"/>
        <v>0</v>
      </c>
      <c r="J557" s="135">
        <f t="shared" si="987"/>
        <v>0</v>
      </c>
      <c r="K557" s="135">
        <f t="shared" si="987"/>
        <v>0</v>
      </c>
      <c r="L557" s="4">
        <f t="shared" si="987"/>
        <v>21</v>
      </c>
      <c r="M557" s="4">
        <f t="shared" ref="M557:R557" si="990">M558</f>
        <v>0</v>
      </c>
      <c r="N557" s="4">
        <f t="shared" si="987"/>
        <v>0</v>
      </c>
      <c r="O557" s="4"/>
      <c r="P557" s="135">
        <f t="shared" si="987"/>
        <v>0</v>
      </c>
      <c r="Q557" s="4">
        <f t="shared" si="987"/>
        <v>0</v>
      </c>
      <c r="R557" s="4">
        <f t="shared" si="990"/>
        <v>0</v>
      </c>
      <c r="S557" s="4">
        <f t="shared" si="987"/>
        <v>0</v>
      </c>
      <c r="T557" s="4"/>
      <c r="U557" s="135">
        <f t="shared" si="987"/>
        <v>0</v>
      </c>
      <c r="V557" s="4">
        <f t="shared" si="987"/>
        <v>0</v>
      </c>
      <c r="W557" s="67"/>
    </row>
    <row r="558" spans="1:23" ht="31.5" hidden="1" outlineLevel="7" x14ac:dyDescent="0.2">
      <c r="A558" s="11" t="s">
        <v>353</v>
      </c>
      <c r="B558" s="11" t="s">
        <v>21</v>
      </c>
      <c r="C558" s="11" t="s">
        <v>102</v>
      </c>
      <c r="D558" s="11" t="s">
        <v>11</v>
      </c>
      <c r="E558" s="16" t="s">
        <v>12</v>
      </c>
      <c r="F558" s="8">
        <v>21</v>
      </c>
      <c r="G558" s="8"/>
      <c r="H558" s="8">
        <f>SUM(F558:G558)</f>
        <v>21</v>
      </c>
      <c r="I558" s="136"/>
      <c r="J558" s="136"/>
      <c r="K558" s="136"/>
      <c r="L558" s="8">
        <f>SUM(H558:K558)</f>
        <v>21</v>
      </c>
      <c r="M558" s="8"/>
      <c r="N558" s="8"/>
      <c r="O558" s="8"/>
      <c r="P558" s="136"/>
      <c r="Q558" s="8">
        <f>SUM(O558:P558)</f>
        <v>0</v>
      </c>
      <c r="R558" s="8"/>
      <c r="S558" s="8"/>
      <c r="T558" s="8"/>
      <c r="U558" s="136"/>
      <c r="V558" s="8">
        <f>SUM(T558:U558)</f>
        <v>0</v>
      </c>
      <c r="W558" s="67"/>
    </row>
    <row r="559" spans="1:23" ht="15.75" outlineLevel="7" x14ac:dyDescent="0.2">
      <c r="A559" s="11"/>
      <c r="B559" s="11"/>
      <c r="C559" s="11"/>
      <c r="D559" s="11"/>
      <c r="E559" s="16"/>
      <c r="F559" s="8"/>
      <c r="G559" s="8"/>
      <c r="H559" s="8"/>
      <c r="I559" s="136"/>
      <c r="J559" s="136"/>
      <c r="K559" s="136"/>
      <c r="L559" s="8"/>
      <c r="M559" s="8"/>
      <c r="N559" s="8"/>
      <c r="O559" s="8"/>
      <c r="P559" s="136"/>
      <c r="Q559" s="8"/>
      <c r="R559" s="8"/>
      <c r="S559" s="8"/>
      <c r="T559" s="8"/>
      <c r="U559" s="136"/>
      <c r="V559" s="8"/>
      <c r="W559" s="67"/>
    </row>
    <row r="560" spans="1:23" ht="31.5" x14ac:dyDescent="0.2">
      <c r="A560" s="5" t="s">
        <v>362</v>
      </c>
      <c r="B560" s="5"/>
      <c r="C560" s="5"/>
      <c r="D560" s="5"/>
      <c r="E560" s="21" t="s">
        <v>363</v>
      </c>
      <c r="F560" s="4">
        <f>F561+F592+F599</f>
        <v>64368</v>
      </c>
      <c r="G560" s="4">
        <f t="shared" ref="G560:J560" si="991">G561+G592+G599</f>
        <v>-9002.3207199999997</v>
      </c>
      <c r="H560" s="4">
        <f t="shared" si="991"/>
        <v>55365.679280000004</v>
      </c>
      <c r="I560" s="135">
        <f t="shared" si="991"/>
        <v>-0.01</v>
      </c>
      <c r="J560" s="135">
        <f t="shared" si="991"/>
        <v>221.20724999999999</v>
      </c>
      <c r="K560" s="135">
        <f t="shared" ref="K560:L560" si="992">K561+K592+K599</f>
        <v>-444</v>
      </c>
      <c r="L560" s="4">
        <f t="shared" si="992"/>
        <v>55142.876530000009</v>
      </c>
      <c r="M560" s="4">
        <f t="shared" ref="M560:R560" si="993">M561+M592+M599</f>
        <v>27241.8</v>
      </c>
      <c r="N560" s="4">
        <f t="shared" ref="N560" si="994">N561+N592+N599</f>
        <v>0</v>
      </c>
      <c r="O560" s="4">
        <f t="shared" ref="O560:Q560" si="995">O561+O592+O599</f>
        <v>27241.8</v>
      </c>
      <c r="P560" s="135">
        <f t="shared" si="995"/>
        <v>0</v>
      </c>
      <c r="Q560" s="4">
        <f t="shared" si="995"/>
        <v>27241.8</v>
      </c>
      <c r="R560" s="4">
        <f t="shared" si="993"/>
        <v>26251.1</v>
      </c>
      <c r="S560" s="4">
        <f t="shared" ref="S560" si="996">S561+S592+S599</f>
        <v>0</v>
      </c>
      <c r="T560" s="4">
        <f t="shared" ref="T560:V560" si="997">T561+T592+T599</f>
        <v>26251.1</v>
      </c>
      <c r="U560" s="135">
        <f t="shared" si="997"/>
        <v>0</v>
      </c>
      <c r="V560" s="4">
        <f t="shared" si="997"/>
        <v>26251.1</v>
      </c>
      <c r="W560" s="67"/>
    </row>
    <row r="561" spans="1:23" ht="15.75" x14ac:dyDescent="0.2">
      <c r="A561" s="5" t="s">
        <v>362</v>
      </c>
      <c r="B561" s="5" t="s">
        <v>558</v>
      </c>
      <c r="C561" s="5"/>
      <c r="D561" s="5"/>
      <c r="E561" s="12" t="s">
        <v>542</v>
      </c>
      <c r="F561" s="4">
        <f>F562+F570</f>
        <v>63336</v>
      </c>
      <c r="G561" s="4">
        <f t="shared" ref="G561:J561" si="998">G562+G570</f>
        <v>-9002.3207199999997</v>
      </c>
      <c r="H561" s="4">
        <f t="shared" si="998"/>
        <v>54333.679280000004</v>
      </c>
      <c r="I561" s="135">
        <f t="shared" si="998"/>
        <v>-0.01</v>
      </c>
      <c r="J561" s="135">
        <f t="shared" si="998"/>
        <v>221.20724999999999</v>
      </c>
      <c r="K561" s="135">
        <f t="shared" ref="K561:L561" si="999">K562+K570</f>
        <v>-444</v>
      </c>
      <c r="L561" s="4">
        <f t="shared" si="999"/>
        <v>54110.876530000009</v>
      </c>
      <c r="M561" s="4">
        <f t="shared" ref="M561:R561" si="1000">M562+M570</f>
        <v>26241.8</v>
      </c>
      <c r="N561" s="4">
        <f t="shared" ref="N561" si="1001">N562+N570</f>
        <v>0</v>
      </c>
      <c r="O561" s="4">
        <f t="shared" ref="O561:Q561" si="1002">O562+O570</f>
        <v>26241.8</v>
      </c>
      <c r="P561" s="135">
        <f t="shared" si="1002"/>
        <v>0</v>
      </c>
      <c r="Q561" s="4">
        <f t="shared" si="1002"/>
        <v>26241.8</v>
      </c>
      <c r="R561" s="4">
        <f t="shared" si="1000"/>
        <v>25251.1</v>
      </c>
      <c r="S561" s="4">
        <f t="shared" ref="S561" si="1003">S562+S570</f>
        <v>0</v>
      </c>
      <c r="T561" s="4">
        <f t="shared" ref="T561:V561" si="1004">T562+T570</f>
        <v>25251.1</v>
      </c>
      <c r="U561" s="135">
        <f t="shared" si="1004"/>
        <v>0</v>
      </c>
      <c r="V561" s="4">
        <f t="shared" si="1004"/>
        <v>25251.1</v>
      </c>
      <c r="W561" s="67"/>
    </row>
    <row r="562" spans="1:23" ht="47.25" outlineLevel="1" x14ac:dyDescent="0.2">
      <c r="A562" s="5" t="s">
        <v>362</v>
      </c>
      <c r="B562" s="5" t="s">
        <v>40</v>
      </c>
      <c r="C562" s="5"/>
      <c r="D562" s="5"/>
      <c r="E562" s="21" t="s">
        <v>41</v>
      </c>
      <c r="F562" s="4">
        <f t="shared" ref="F562:V565" si="1005">F563</f>
        <v>21752.700000000004</v>
      </c>
      <c r="G562" s="4">
        <f t="shared" si="1005"/>
        <v>0</v>
      </c>
      <c r="H562" s="4">
        <f t="shared" si="1005"/>
        <v>21752.700000000004</v>
      </c>
      <c r="I562" s="135">
        <f t="shared" si="1005"/>
        <v>0</v>
      </c>
      <c r="J562" s="135">
        <f t="shared" si="1005"/>
        <v>1.17</v>
      </c>
      <c r="K562" s="135">
        <f t="shared" si="1005"/>
        <v>-444</v>
      </c>
      <c r="L562" s="4">
        <f t="shared" si="1005"/>
        <v>21309.870000000003</v>
      </c>
      <c r="M562" s="4">
        <f t="shared" ref="M562:M565" si="1006">M563</f>
        <v>19148</v>
      </c>
      <c r="N562" s="4">
        <f t="shared" si="1005"/>
        <v>0</v>
      </c>
      <c r="O562" s="4">
        <f t="shared" si="1005"/>
        <v>19148</v>
      </c>
      <c r="P562" s="135">
        <f t="shared" si="1005"/>
        <v>0</v>
      </c>
      <c r="Q562" s="4">
        <f t="shared" si="1005"/>
        <v>19148</v>
      </c>
      <c r="R562" s="4">
        <f t="shared" ref="R562:R565" si="1007">R563</f>
        <v>18157.3</v>
      </c>
      <c r="S562" s="4">
        <f t="shared" si="1005"/>
        <v>0</v>
      </c>
      <c r="T562" s="4">
        <f t="shared" si="1005"/>
        <v>18157.3</v>
      </c>
      <c r="U562" s="135">
        <f t="shared" si="1005"/>
        <v>0</v>
      </c>
      <c r="V562" s="4">
        <f t="shared" si="1005"/>
        <v>18157.3</v>
      </c>
      <c r="W562" s="67"/>
    </row>
    <row r="563" spans="1:23" ht="31.5" outlineLevel="2" x14ac:dyDescent="0.2">
      <c r="A563" s="5" t="s">
        <v>362</v>
      </c>
      <c r="B563" s="5" t="s">
        <v>40</v>
      </c>
      <c r="C563" s="5" t="s">
        <v>158</v>
      </c>
      <c r="D563" s="5"/>
      <c r="E563" s="21" t="s">
        <v>159</v>
      </c>
      <c r="F563" s="4">
        <f t="shared" si="1005"/>
        <v>21752.700000000004</v>
      </c>
      <c r="G563" s="4">
        <f t="shared" si="1005"/>
        <v>0</v>
      </c>
      <c r="H563" s="4">
        <f t="shared" si="1005"/>
        <v>21752.700000000004</v>
      </c>
      <c r="I563" s="135">
        <f t="shared" si="1005"/>
        <v>0</v>
      </c>
      <c r="J563" s="135">
        <f t="shared" si="1005"/>
        <v>1.17</v>
      </c>
      <c r="K563" s="135">
        <f t="shared" si="1005"/>
        <v>-444</v>
      </c>
      <c r="L563" s="4">
        <f t="shared" si="1005"/>
        <v>21309.870000000003</v>
      </c>
      <c r="M563" s="4">
        <f t="shared" si="1006"/>
        <v>19148</v>
      </c>
      <c r="N563" s="4">
        <f t="shared" si="1005"/>
        <v>0</v>
      </c>
      <c r="O563" s="4">
        <f t="shared" si="1005"/>
        <v>19148</v>
      </c>
      <c r="P563" s="135">
        <f t="shared" si="1005"/>
        <v>0</v>
      </c>
      <c r="Q563" s="4">
        <f t="shared" si="1005"/>
        <v>19148</v>
      </c>
      <c r="R563" s="4">
        <f t="shared" si="1007"/>
        <v>18157.3</v>
      </c>
      <c r="S563" s="4">
        <f t="shared" si="1005"/>
        <v>0</v>
      </c>
      <c r="T563" s="4">
        <f t="shared" si="1005"/>
        <v>18157.3</v>
      </c>
      <c r="U563" s="135">
        <f t="shared" si="1005"/>
        <v>0</v>
      </c>
      <c r="V563" s="4">
        <f t="shared" si="1005"/>
        <v>18157.3</v>
      </c>
      <c r="W563" s="67"/>
    </row>
    <row r="564" spans="1:23" ht="31.5" outlineLevel="3" x14ac:dyDescent="0.2">
      <c r="A564" s="5" t="s">
        <v>362</v>
      </c>
      <c r="B564" s="5" t="s">
        <v>40</v>
      </c>
      <c r="C564" s="5" t="s">
        <v>364</v>
      </c>
      <c r="D564" s="5"/>
      <c r="E564" s="21" t="s">
        <v>365</v>
      </c>
      <c r="F564" s="4">
        <f t="shared" si="1005"/>
        <v>21752.700000000004</v>
      </c>
      <c r="G564" s="4">
        <f t="shared" si="1005"/>
        <v>0</v>
      </c>
      <c r="H564" s="4">
        <f t="shared" si="1005"/>
        <v>21752.700000000004</v>
      </c>
      <c r="I564" s="135">
        <f t="shared" si="1005"/>
        <v>0</v>
      </c>
      <c r="J564" s="135">
        <f t="shared" si="1005"/>
        <v>1.17</v>
      </c>
      <c r="K564" s="135">
        <f t="shared" si="1005"/>
        <v>-444</v>
      </c>
      <c r="L564" s="4">
        <f t="shared" si="1005"/>
        <v>21309.870000000003</v>
      </c>
      <c r="M564" s="4">
        <f t="shared" si="1006"/>
        <v>19148</v>
      </c>
      <c r="N564" s="4">
        <f t="shared" si="1005"/>
        <v>0</v>
      </c>
      <c r="O564" s="4">
        <f t="shared" si="1005"/>
        <v>19148</v>
      </c>
      <c r="P564" s="135">
        <f t="shared" si="1005"/>
        <v>0</v>
      </c>
      <c r="Q564" s="4">
        <f t="shared" si="1005"/>
        <v>19148</v>
      </c>
      <c r="R564" s="4">
        <f t="shared" si="1007"/>
        <v>18157.3</v>
      </c>
      <c r="S564" s="4">
        <f t="shared" si="1005"/>
        <v>0</v>
      </c>
      <c r="T564" s="4">
        <f t="shared" si="1005"/>
        <v>18157.3</v>
      </c>
      <c r="U564" s="135">
        <f t="shared" si="1005"/>
        <v>0</v>
      </c>
      <c r="V564" s="4">
        <f t="shared" si="1005"/>
        <v>18157.3</v>
      </c>
      <c r="W564" s="67"/>
    </row>
    <row r="565" spans="1:23" ht="31.5" outlineLevel="4" x14ac:dyDescent="0.2">
      <c r="A565" s="5" t="s">
        <v>362</v>
      </c>
      <c r="B565" s="5" t="s">
        <v>40</v>
      </c>
      <c r="C565" s="5" t="s">
        <v>366</v>
      </c>
      <c r="D565" s="5"/>
      <c r="E565" s="21" t="s">
        <v>57</v>
      </c>
      <c r="F565" s="4">
        <f t="shared" si="1005"/>
        <v>21752.700000000004</v>
      </c>
      <c r="G565" s="4">
        <f t="shared" si="1005"/>
        <v>0</v>
      </c>
      <c r="H565" s="4">
        <f t="shared" si="1005"/>
        <v>21752.700000000004</v>
      </c>
      <c r="I565" s="135">
        <f t="shared" si="1005"/>
        <v>0</v>
      </c>
      <c r="J565" s="135">
        <f t="shared" si="1005"/>
        <v>1.17</v>
      </c>
      <c r="K565" s="135">
        <f t="shared" si="1005"/>
        <v>-444</v>
      </c>
      <c r="L565" s="4">
        <f t="shared" si="1005"/>
        <v>21309.870000000003</v>
      </c>
      <c r="M565" s="4">
        <f t="shared" si="1006"/>
        <v>19148</v>
      </c>
      <c r="N565" s="4">
        <f t="shared" si="1005"/>
        <v>0</v>
      </c>
      <c r="O565" s="4">
        <f t="shared" si="1005"/>
        <v>19148</v>
      </c>
      <c r="P565" s="135">
        <f t="shared" si="1005"/>
        <v>0</v>
      </c>
      <c r="Q565" s="4">
        <f t="shared" si="1005"/>
        <v>19148</v>
      </c>
      <c r="R565" s="4">
        <f t="shared" si="1007"/>
        <v>18157.3</v>
      </c>
      <c r="S565" s="4">
        <f t="shared" si="1005"/>
        <v>0</v>
      </c>
      <c r="T565" s="4">
        <f t="shared" si="1005"/>
        <v>18157.3</v>
      </c>
      <c r="U565" s="135">
        <f t="shared" si="1005"/>
        <v>0</v>
      </c>
      <c r="V565" s="4">
        <f t="shared" si="1005"/>
        <v>18157.3</v>
      </c>
      <c r="W565" s="67"/>
    </row>
    <row r="566" spans="1:23" ht="15.75" outlineLevel="5" x14ac:dyDescent="0.2">
      <c r="A566" s="5" t="s">
        <v>362</v>
      </c>
      <c r="B566" s="5" t="s">
        <v>40</v>
      </c>
      <c r="C566" s="5" t="s">
        <v>367</v>
      </c>
      <c r="D566" s="5"/>
      <c r="E566" s="21" t="s">
        <v>59</v>
      </c>
      <c r="F566" s="4">
        <f>F567+F568+F569</f>
        <v>21752.700000000004</v>
      </c>
      <c r="G566" s="4">
        <f t="shared" ref="G566:J566" si="1008">G567+G568+G569</f>
        <v>0</v>
      </c>
      <c r="H566" s="4">
        <f t="shared" si="1008"/>
        <v>21752.700000000004</v>
      </c>
      <c r="I566" s="135">
        <f t="shared" si="1008"/>
        <v>0</v>
      </c>
      <c r="J566" s="135">
        <f t="shared" si="1008"/>
        <v>1.17</v>
      </c>
      <c r="K566" s="135">
        <f t="shared" ref="K566:L566" si="1009">K567+K568+K569</f>
        <v>-444</v>
      </c>
      <c r="L566" s="4">
        <f t="shared" si="1009"/>
        <v>21309.870000000003</v>
      </c>
      <c r="M566" s="4">
        <f t="shared" ref="M566:R566" si="1010">M567+M568+M569</f>
        <v>19148</v>
      </c>
      <c r="N566" s="4">
        <f t="shared" ref="N566" si="1011">N567+N568+N569</f>
        <v>0</v>
      </c>
      <c r="O566" s="4">
        <f t="shared" ref="O566:Q566" si="1012">O567+O568+O569</f>
        <v>19148</v>
      </c>
      <c r="P566" s="135">
        <f t="shared" si="1012"/>
        <v>0</v>
      </c>
      <c r="Q566" s="4">
        <f t="shared" si="1012"/>
        <v>19148</v>
      </c>
      <c r="R566" s="4">
        <f t="shared" si="1010"/>
        <v>18157.3</v>
      </c>
      <c r="S566" s="4">
        <f t="shared" ref="S566" si="1013">S567+S568+S569</f>
        <v>0</v>
      </c>
      <c r="T566" s="4">
        <f t="shared" ref="T566:V566" si="1014">T567+T568+T569</f>
        <v>18157.3</v>
      </c>
      <c r="U566" s="135">
        <f t="shared" si="1014"/>
        <v>0</v>
      </c>
      <c r="V566" s="4">
        <f t="shared" si="1014"/>
        <v>18157.3</v>
      </c>
      <c r="W566" s="67"/>
    </row>
    <row r="567" spans="1:23" ht="63" outlineLevel="7" x14ac:dyDescent="0.2">
      <c r="A567" s="11" t="s">
        <v>362</v>
      </c>
      <c r="B567" s="11" t="s">
        <v>40</v>
      </c>
      <c r="C567" s="11" t="s">
        <v>367</v>
      </c>
      <c r="D567" s="11" t="s">
        <v>8</v>
      </c>
      <c r="E567" s="16" t="s">
        <v>9</v>
      </c>
      <c r="F567" s="8">
        <v>21190.400000000001</v>
      </c>
      <c r="G567" s="8"/>
      <c r="H567" s="8">
        <f t="shared" ref="H567:H569" si="1015">SUM(F567:G567)</f>
        <v>21190.400000000001</v>
      </c>
      <c r="I567" s="136"/>
      <c r="J567" s="136"/>
      <c r="K567" s="136">
        <v>-444</v>
      </c>
      <c r="L567" s="8">
        <f t="shared" ref="L567:L569" si="1016">SUM(H567:K567)</f>
        <v>20746.400000000001</v>
      </c>
      <c r="M567" s="8">
        <v>18642.900000000001</v>
      </c>
      <c r="N567" s="8"/>
      <c r="O567" s="8">
        <f t="shared" ref="O567:O568" si="1017">SUM(M567:N567)</f>
        <v>18642.900000000001</v>
      </c>
      <c r="P567" s="136"/>
      <c r="Q567" s="8">
        <f t="shared" ref="Q567:Q569" si="1018">SUM(O567:P567)</f>
        <v>18642.900000000001</v>
      </c>
      <c r="R567" s="8">
        <v>17652.2</v>
      </c>
      <c r="S567" s="8"/>
      <c r="T567" s="8">
        <f t="shared" ref="T567:T568" si="1019">SUM(R567:S567)</f>
        <v>17652.2</v>
      </c>
      <c r="U567" s="136"/>
      <c r="V567" s="8">
        <f t="shared" ref="V567:V569" si="1020">SUM(T567:U567)</f>
        <v>17652.2</v>
      </c>
      <c r="W567" s="67"/>
    </row>
    <row r="568" spans="1:23" ht="31.5" outlineLevel="7" x14ac:dyDescent="0.2">
      <c r="A568" s="11" t="s">
        <v>362</v>
      </c>
      <c r="B568" s="11" t="s">
        <v>40</v>
      </c>
      <c r="C568" s="11" t="s">
        <v>367</v>
      </c>
      <c r="D568" s="11" t="s">
        <v>11</v>
      </c>
      <c r="E568" s="16" t="s">
        <v>12</v>
      </c>
      <c r="F568" s="8">
        <v>561.9</v>
      </c>
      <c r="G568" s="8"/>
      <c r="H568" s="8">
        <f t="shared" si="1015"/>
        <v>561.9</v>
      </c>
      <c r="I568" s="136"/>
      <c r="J568" s="136">
        <v>1.17</v>
      </c>
      <c r="K568" s="136"/>
      <c r="L568" s="8">
        <f t="shared" si="1016"/>
        <v>563.06999999999994</v>
      </c>
      <c r="M568" s="8">
        <f>504.7+0.4</f>
        <v>505.09999999999997</v>
      </c>
      <c r="N568" s="8"/>
      <c r="O568" s="8">
        <f t="shared" si="1017"/>
        <v>505.09999999999997</v>
      </c>
      <c r="P568" s="136"/>
      <c r="Q568" s="8">
        <f t="shared" si="1018"/>
        <v>505.09999999999997</v>
      </c>
      <c r="R568" s="8">
        <f>504.7+0.4</f>
        <v>505.09999999999997</v>
      </c>
      <c r="S568" s="8"/>
      <c r="T568" s="8">
        <f t="shared" si="1019"/>
        <v>505.09999999999997</v>
      </c>
      <c r="U568" s="136"/>
      <c r="V568" s="8">
        <f t="shared" si="1020"/>
        <v>505.09999999999997</v>
      </c>
      <c r="W568" s="67"/>
    </row>
    <row r="569" spans="1:23" ht="15.75" hidden="1" outlineLevel="7" x14ac:dyDescent="0.2">
      <c r="A569" s="11" t="s">
        <v>362</v>
      </c>
      <c r="B569" s="11" t="s">
        <v>40</v>
      </c>
      <c r="C569" s="11" t="s">
        <v>367</v>
      </c>
      <c r="D569" s="11" t="s">
        <v>27</v>
      </c>
      <c r="E569" s="16" t="s">
        <v>28</v>
      </c>
      <c r="F569" s="8">
        <v>0.4</v>
      </c>
      <c r="G569" s="8"/>
      <c r="H569" s="8">
        <f t="shared" si="1015"/>
        <v>0.4</v>
      </c>
      <c r="I569" s="136"/>
      <c r="J569" s="136"/>
      <c r="K569" s="136"/>
      <c r="L569" s="8">
        <f t="shared" si="1016"/>
        <v>0.4</v>
      </c>
      <c r="M569" s="8"/>
      <c r="N569" s="8"/>
      <c r="O569" s="8"/>
      <c r="P569" s="136"/>
      <c r="Q569" s="8">
        <f t="shared" si="1018"/>
        <v>0</v>
      </c>
      <c r="R569" s="8"/>
      <c r="S569" s="8"/>
      <c r="T569" s="8"/>
      <c r="U569" s="136"/>
      <c r="V569" s="8">
        <f t="shared" si="1020"/>
        <v>0</v>
      </c>
      <c r="W569" s="67"/>
    </row>
    <row r="570" spans="1:23" ht="15.75" outlineLevel="1" x14ac:dyDescent="0.2">
      <c r="A570" s="5" t="s">
        <v>362</v>
      </c>
      <c r="B570" s="5" t="s">
        <v>15</v>
      </c>
      <c r="C570" s="5"/>
      <c r="D570" s="5"/>
      <c r="E570" s="21" t="s">
        <v>16</v>
      </c>
      <c r="F570" s="4">
        <f>F571+F587</f>
        <v>41583.299999999996</v>
      </c>
      <c r="G570" s="4">
        <f t="shared" ref="G570:J570" si="1021">G571+G587</f>
        <v>-9002.3207199999997</v>
      </c>
      <c r="H570" s="4">
        <f t="shared" si="1021"/>
        <v>32580.97928</v>
      </c>
      <c r="I570" s="135">
        <f t="shared" si="1021"/>
        <v>-0.01</v>
      </c>
      <c r="J570" s="135">
        <f t="shared" si="1021"/>
        <v>220.03725</v>
      </c>
      <c r="K570" s="135">
        <f t="shared" ref="K570:L570" si="1022">K571+K587</f>
        <v>0</v>
      </c>
      <c r="L570" s="4">
        <f t="shared" si="1022"/>
        <v>32801.006530000006</v>
      </c>
      <c r="M570" s="4">
        <f t="shared" ref="M570:R570" si="1023">M571+M587</f>
        <v>7093.8</v>
      </c>
      <c r="N570" s="4">
        <f t="shared" ref="N570" si="1024">N571+N587</f>
        <v>0</v>
      </c>
      <c r="O570" s="4">
        <f t="shared" ref="O570:Q570" si="1025">O571+O587</f>
        <v>7093.8</v>
      </c>
      <c r="P570" s="135">
        <f t="shared" si="1025"/>
        <v>0</v>
      </c>
      <c r="Q570" s="4">
        <f t="shared" si="1025"/>
        <v>7093.8</v>
      </c>
      <c r="R570" s="4">
        <f t="shared" si="1023"/>
        <v>7093.8</v>
      </c>
      <c r="S570" s="4">
        <f t="shared" ref="S570" si="1026">S571+S587</f>
        <v>0</v>
      </c>
      <c r="T570" s="4">
        <f t="shared" ref="T570:V570" si="1027">T571+T587</f>
        <v>7093.8</v>
      </c>
      <c r="U570" s="135">
        <f t="shared" si="1027"/>
        <v>0</v>
      </c>
      <c r="V570" s="4">
        <f t="shared" si="1027"/>
        <v>7093.8</v>
      </c>
      <c r="W570" s="67"/>
    </row>
    <row r="571" spans="1:23" ht="31.5" outlineLevel="2" x14ac:dyDescent="0.2">
      <c r="A571" s="5" t="s">
        <v>362</v>
      </c>
      <c r="B571" s="5" t="s">
        <v>15</v>
      </c>
      <c r="C571" s="5" t="s">
        <v>158</v>
      </c>
      <c r="D571" s="5"/>
      <c r="E571" s="21" t="s">
        <v>159</v>
      </c>
      <c r="F571" s="4">
        <f>F572+F583</f>
        <v>41484.499999999993</v>
      </c>
      <c r="G571" s="4">
        <f t="shared" ref="G571:J571" si="1028">G572+G583</f>
        <v>-9002.3207199999997</v>
      </c>
      <c r="H571" s="4">
        <f t="shared" si="1028"/>
        <v>32482.17928</v>
      </c>
      <c r="I571" s="135">
        <f t="shared" si="1028"/>
        <v>-0.01</v>
      </c>
      <c r="J571" s="135">
        <f t="shared" si="1028"/>
        <v>220.03725</v>
      </c>
      <c r="K571" s="135">
        <f t="shared" ref="K571:L571" si="1029">K572+K583</f>
        <v>0</v>
      </c>
      <c r="L571" s="4">
        <f t="shared" si="1029"/>
        <v>32702.206530000003</v>
      </c>
      <c r="M571" s="4">
        <f t="shared" ref="M571:R571" si="1030">M572+M583</f>
        <v>6995</v>
      </c>
      <c r="N571" s="4">
        <f t="shared" ref="N571" si="1031">N572+N583</f>
        <v>0</v>
      </c>
      <c r="O571" s="4">
        <f t="shared" ref="O571:Q571" si="1032">O572+O583</f>
        <v>6995</v>
      </c>
      <c r="P571" s="135">
        <f t="shared" si="1032"/>
        <v>0</v>
      </c>
      <c r="Q571" s="4">
        <f t="shared" si="1032"/>
        <v>6995</v>
      </c>
      <c r="R571" s="4">
        <f t="shared" si="1030"/>
        <v>6995</v>
      </c>
      <c r="S571" s="4">
        <f t="shared" ref="S571" si="1033">S572+S583</f>
        <v>0</v>
      </c>
      <c r="T571" s="4">
        <f t="shared" ref="T571:V571" si="1034">T572+T583</f>
        <v>6995</v>
      </c>
      <c r="U571" s="135">
        <f t="shared" si="1034"/>
        <v>0</v>
      </c>
      <c r="V571" s="4">
        <f t="shared" si="1034"/>
        <v>6995</v>
      </c>
      <c r="W571" s="67"/>
    </row>
    <row r="572" spans="1:23" ht="47.25" outlineLevel="3" x14ac:dyDescent="0.2">
      <c r="A572" s="5" t="s">
        <v>362</v>
      </c>
      <c r="B572" s="5" t="s">
        <v>15</v>
      </c>
      <c r="C572" s="5" t="s">
        <v>368</v>
      </c>
      <c r="D572" s="5"/>
      <c r="E572" s="21" t="s">
        <v>369</v>
      </c>
      <c r="F572" s="4">
        <f>F573+F576</f>
        <v>35274.299999999996</v>
      </c>
      <c r="G572" s="4">
        <f t="shared" ref="G572:J572" si="1035">G573+G576</f>
        <v>-9002.3207199999997</v>
      </c>
      <c r="H572" s="4">
        <f t="shared" si="1035"/>
        <v>26271.97928</v>
      </c>
      <c r="I572" s="135">
        <f t="shared" si="1035"/>
        <v>-0.01</v>
      </c>
      <c r="J572" s="135">
        <f t="shared" si="1035"/>
        <v>17.63334</v>
      </c>
      <c r="K572" s="135">
        <f t="shared" ref="K572:L572" si="1036">K573+K576</f>
        <v>0</v>
      </c>
      <c r="L572" s="4">
        <f t="shared" si="1036"/>
        <v>26289.602620000001</v>
      </c>
      <c r="M572" s="4">
        <f t="shared" ref="M572:R572" si="1037">M573+M576</f>
        <v>1395</v>
      </c>
      <c r="N572" s="4">
        <f t="shared" ref="N572" si="1038">N573+N576</f>
        <v>0</v>
      </c>
      <c r="O572" s="4">
        <f t="shared" ref="O572:Q572" si="1039">O573+O576</f>
        <v>1395</v>
      </c>
      <c r="P572" s="135">
        <f t="shared" si="1039"/>
        <v>0</v>
      </c>
      <c r="Q572" s="4">
        <f t="shared" si="1039"/>
        <v>1395</v>
      </c>
      <c r="R572" s="4">
        <f t="shared" si="1037"/>
        <v>1395</v>
      </c>
      <c r="S572" s="4">
        <f t="shared" ref="S572" si="1040">S573+S576</f>
        <v>0</v>
      </c>
      <c r="T572" s="4">
        <f t="shared" ref="T572:V572" si="1041">T573+T576</f>
        <v>1395</v>
      </c>
      <c r="U572" s="135">
        <f t="shared" si="1041"/>
        <v>0</v>
      </c>
      <c r="V572" s="4">
        <f t="shared" si="1041"/>
        <v>1395</v>
      </c>
      <c r="W572" s="67"/>
    </row>
    <row r="573" spans="1:23" ht="31.5" outlineLevel="4" x14ac:dyDescent="0.2">
      <c r="A573" s="5" t="s">
        <v>362</v>
      </c>
      <c r="B573" s="5" t="s">
        <v>15</v>
      </c>
      <c r="C573" s="5" t="s">
        <v>370</v>
      </c>
      <c r="D573" s="5"/>
      <c r="E573" s="21" t="s">
        <v>371</v>
      </c>
      <c r="F573" s="4">
        <f t="shared" ref="F573:V574" si="1042">F574</f>
        <v>917.2</v>
      </c>
      <c r="G573" s="4">
        <f t="shared" si="1042"/>
        <v>0</v>
      </c>
      <c r="H573" s="4">
        <f t="shared" si="1042"/>
        <v>917.2</v>
      </c>
      <c r="I573" s="135">
        <f t="shared" si="1042"/>
        <v>0</v>
      </c>
      <c r="J573" s="135">
        <f t="shared" si="1042"/>
        <v>17.63334</v>
      </c>
      <c r="K573" s="135">
        <f t="shared" si="1042"/>
        <v>0</v>
      </c>
      <c r="L573" s="4">
        <f t="shared" si="1042"/>
        <v>934.83334000000002</v>
      </c>
      <c r="M573" s="4">
        <f t="shared" ref="M573:M574" si="1043">M574</f>
        <v>825</v>
      </c>
      <c r="N573" s="4">
        <f t="shared" si="1042"/>
        <v>0</v>
      </c>
      <c r="O573" s="4">
        <f t="shared" si="1042"/>
        <v>825</v>
      </c>
      <c r="P573" s="135">
        <f t="shared" si="1042"/>
        <v>0</v>
      </c>
      <c r="Q573" s="4">
        <f t="shared" si="1042"/>
        <v>825</v>
      </c>
      <c r="R573" s="4">
        <f t="shared" ref="R573:R574" si="1044">R574</f>
        <v>825</v>
      </c>
      <c r="S573" s="4">
        <f t="shared" si="1042"/>
        <v>0</v>
      </c>
      <c r="T573" s="4">
        <f t="shared" si="1042"/>
        <v>825</v>
      </c>
      <c r="U573" s="135">
        <f t="shared" si="1042"/>
        <v>0</v>
      </c>
      <c r="V573" s="4">
        <f t="shared" si="1042"/>
        <v>825</v>
      </c>
      <c r="W573" s="67"/>
    </row>
    <row r="574" spans="1:23" ht="15.75" outlineLevel="5" x14ac:dyDescent="0.2">
      <c r="A574" s="5" t="s">
        <v>362</v>
      </c>
      <c r="B574" s="5" t="s">
        <v>15</v>
      </c>
      <c r="C574" s="5" t="s">
        <v>372</v>
      </c>
      <c r="D574" s="5"/>
      <c r="E574" s="21" t="s">
        <v>373</v>
      </c>
      <c r="F574" s="4">
        <f t="shared" si="1042"/>
        <v>917.2</v>
      </c>
      <c r="G574" s="4">
        <f t="shared" si="1042"/>
        <v>0</v>
      </c>
      <c r="H574" s="4">
        <f t="shared" si="1042"/>
        <v>917.2</v>
      </c>
      <c r="I574" s="135">
        <f t="shared" si="1042"/>
        <v>0</v>
      </c>
      <c r="J574" s="135">
        <f t="shared" si="1042"/>
        <v>17.63334</v>
      </c>
      <c r="K574" s="135">
        <f t="shared" si="1042"/>
        <v>0</v>
      </c>
      <c r="L574" s="4">
        <f t="shared" si="1042"/>
        <v>934.83334000000002</v>
      </c>
      <c r="M574" s="4">
        <f t="shared" si="1043"/>
        <v>825</v>
      </c>
      <c r="N574" s="4">
        <f t="shared" si="1042"/>
        <v>0</v>
      </c>
      <c r="O574" s="4">
        <f t="shared" si="1042"/>
        <v>825</v>
      </c>
      <c r="P574" s="135">
        <f t="shared" si="1042"/>
        <v>0</v>
      </c>
      <c r="Q574" s="4">
        <f t="shared" si="1042"/>
        <v>825</v>
      </c>
      <c r="R574" s="4">
        <f t="shared" si="1044"/>
        <v>825</v>
      </c>
      <c r="S574" s="4">
        <f t="shared" si="1042"/>
        <v>0</v>
      </c>
      <c r="T574" s="4">
        <f t="shared" si="1042"/>
        <v>825</v>
      </c>
      <c r="U574" s="135">
        <f t="shared" si="1042"/>
        <v>0</v>
      </c>
      <c r="V574" s="4">
        <f t="shared" si="1042"/>
        <v>825</v>
      </c>
      <c r="W574" s="67"/>
    </row>
    <row r="575" spans="1:23" ht="31.5" outlineLevel="7" x14ac:dyDescent="0.2">
      <c r="A575" s="11" t="s">
        <v>362</v>
      </c>
      <c r="B575" s="11" t="s">
        <v>15</v>
      </c>
      <c r="C575" s="11" t="s">
        <v>372</v>
      </c>
      <c r="D575" s="11" t="s">
        <v>11</v>
      </c>
      <c r="E575" s="16" t="s">
        <v>12</v>
      </c>
      <c r="F575" s="8">
        <v>917.2</v>
      </c>
      <c r="G575" s="8"/>
      <c r="H575" s="8">
        <f t="shared" ref="H575" si="1045">SUM(F575:G575)</f>
        <v>917.2</v>
      </c>
      <c r="I575" s="136"/>
      <c r="J575" s="136">
        <v>17.63334</v>
      </c>
      <c r="K575" s="136"/>
      <c r="L575" s="8">
        <f t="shared" ref="L575" si="1046">SUM(H575:K575)</f>
        <v>934.83334000000002</v>
      </c>
      <c r="M575" s="8">
        <v>825</v>
      </c>
      <c r="N575" s="8"/>
      <c r="O575" s="8">
        <f t="shared" ref="O575" si="1047">SUM(M575:N575)</f>
        <v>825</v>
      </c>
      <c r="P575" s="136"/>
      <c r="Q575" s="8">
        <f t="shared" ref="Q575" si="1048">SUM(O575:P575)</f>
        <v>825</v>
      </c>
      <c r="R575" s="8">
        <v>825</v>
      </c>
      <c r="S575" s="8"/>
      <c r="T575" s="8">
        <f t="shared" ref="T575" si="1049">SUM(R575:S575)</f>
        <v>825</v>
      </c>
      <c r="U575" s="136"/>
      <c r="V575" s="8">
        <f t="shared" ref="V575" si="1050">SUM(T575:U575)</f>
        <v>825</v>
      </c>
      <c r="W575" s="67"/>
    </row>
    <row r="576" spans="1:23" ht="31.5" hidden="1" outlineLevel="4" x14ac:dyDescent="0.2">
      <c r="A576" s="5" t="s">
        <v>362</v>
      </c>
      <c r="B576" s="5" t="s">
        <v>15</v>
      </c>
      <c r="C576" s="5" t="s">
        <v>374</v>
      </c>
      <c r="D576" s="5"/>
      <c r="E576" s="21" t="s">
        <v>375</v>
      </c>
      <c r="F576" s="4">
        <f>F577+F579+F581</f>
        <v>34357.1</v>
      </c>
      <c r="G576" s="4">
        <f t="shared" ref="G576:J576" si="1051">G577+G579+G581</f>
        <v>-9002.3207199999997</v>
      </c>
      <c r="H576" s="4">
        <f t="shared" si="1051"/>
        <v>25354.779279999999</v>
      </c>
      <c r="I576" s="135">
        <f t="shared" si="1051"/>
        <v>-0.01</v>
      </c>
      <c r="J576" s="135">
        <f t="shared" si="1051"/>
        <v>0</v>
      </c>
      <c r="K576" s="135">
        <f t="shared" ref="K576:L576" si="1052">K577+K579+K581</f>
        <v>0</v>
      </c>
      <c r="L576" s="4">
        <f t="shared" si="1052"/>
        <v>25354.76928</v>
      </c>
      <c r="M576" s="4">
        <f t="shared" ref="M576:R576" si="1053">M577+M579+M581</f>
        <v>570</v>
      </c>
      <c r="N576" s="4">
        <f t="shared" ref="N576" si="1054">N577+N579+N581</f>
        <v>0</v>
      </c>
      <c r="O576" s="4">
        <f t="shared" ref="O576:Q576" si="1055">O577+O579+O581</f>
        <v>570</v>
      </c>
      <c r="P576" s="135">
        <f t="shared" si="1055"/>
        <v>0</v>
      </c>
      <c r="Q576" s="4">
        <f t="shared" si="1055"/>
        <v>570</v>
      </c>
      <c r="R576" s="4">
        <f t="shared" si="1053"/>
        <v>570</v>
      </c>
      <c r="S576" s="4">
        <f t="shared" ref="S576" si="1056">S577+S579+S581</f>
        <v>0</v>
      </c>
      <c r="T576" s="4">
        <f t="shared" ref="T576:V576" si="1057">T577+T579+T581</f>
        <v>570</v>
      </c>
      <c r="U576" s="135">
        <f t="shared" si="1057"/>
        <v>0</v>
      </c>
      <c r="V576" s="4">
        <f t="shared" si="1057"/>
        <v>570</v>
      </c>
      <c r="W576" s="67"/>
    </row>
    <row r="577" spans="1:23" ht="15.75" hidden="1" outlineLevel="5" x14ac:dyDescent="0.2">
      <c r="A577" s="5" t="s">
        <v>362</v>
      </c>
      <c r="B577" s="5" t="s">
        <v>15</v>
      </c>
      <c r="C577" s="5" t="s">
        <v>376</v>
      </c>
      <c r="D577" s="5"/>
      <c r="E577" s="21" t="s">
        <v>377</v>
      </c>
      <c r="F577" s="4">
        <f>F578</f>
        <v>570</v>
      </c>
      <c r="G577" s="4">
        <f t="shared" ref="G577:L577" si="1058">G578</f>
        <v>0</v>
      </c>
      <c r="H577" s="4">
        <f t="shared" si="1058"/>
        <v>570</v>
      </c>
      <c r="I577" s="135">
        <f t="shared" si="1058"/>
        <v>0</v>
      </c>
      <c r="J577" s="135">
        <f t="shared" si="1058"/>
        <v>0</v>
      </c>
      <c r="K577" s="135">
        <f t="shared" si="1058"/>
        <v>0</v>
      </c>
      <c r="L577" s="4">
        <f t="shared" si="1058"/>
        <v>570</v>
      </c>
      <c r="M577" s="4">
        <f t="shared" ref="M577" si="1059">M578</f>
        <v>570</v>
      </c>
      <c r="N577" s="4">
        <f t="shared" ref="N577" si="1060">N578</f>
        <v>0</v>
      </c>
      <c r="O577" s="4">
        <f t="shared" ref="O577:Q577" si="1061">O578</f>
        <v>570</v>
      </c>
      <c r="P577" s="135">
        <f t="shared" si="1061"/>
        <v>0</v>
      </c>
      <c r="Q577" s="4">
        <f t="shared" si="1061"/>
        <v>570</v>
      </c>
      <c r="R577" s="4">
        <f t="shared" ref="R577" si="1062">R578</f>
        <v>570</v>
      </c>
      <c r="S577" s="4">
        <f t="shared" ref="S577" si="1063">S578</f>
        <v>0</v>
      </c>
      <c r="T577" s="4">
        <f t="shared" ref="T577:V577" si="1064">T578</f>
        <v>570</v>
      </c>
      <c r="U577" s="135">
        <f t="shared" si="1064"/>
        <v>0</v>
      </c>
      <c r="V577" s="4">
        <f t="shared" si="1064"/>
        <v>570</v>
      </c>
      <c r="W577" s="67"/>
    </row>
    <row r="578" spans="1:23" ht="31.5" hidden="1" outlineLevel="7" x14ac:dyDescent="0.2">
      <c r="A578" s="11" t="s">
        <v>362</v>
      </c>
      <c r="B578" s="11" t="s">
        <v>15</v>
      </c>
      <c r="C578" s="11" t="s">
        <v>376</v>
      </c>
      <c r="D578" s="11" t="s">
        <v>11</v>
      </c>
      <c r="E578" s="16" t="s">
        <v>12</v>
      </c>
      <c r="F578" s="8">
        <v>570</v>
      </c>
      <c r="G578" s="8"/>
      <c r="H578" s="8">
        <f t="shared" ref="H578" si="1065">SUM(F578:G578)</f>
        <v>570</v>
      </c>
      <c r="I578" s="136"/>
      <c r="J578" s="136"/>
      <c r="K578" s="136"/>
      <c r="L578" s="8">
        <f t="shared" ref="L578" si="1066">SUM(H578:K578)</f>
        <v>570</v>
      </c>
      <c r="M578" s="8">
        <v>570</v>
      </c>
      <c r="N578" s="8"/>
      <c r="O578" s="8">
        <f t="shared" ref="O578" si="1067">SUM(M578:N578)</f>
        <v>570</v>
      </c>
      <c r="P578" s="136"/>
      <c r="Q578" s="8">
        <f t="shared" ref="Q578" si="1068">SUM(O578:P578)</f>
        <v>570</v>
      </c>
      <c r="R578" s="8">
        <v>570</v>
      </c>
      <c r="S578" s="8"/>
      <c r="T578" s="8">
        <f t="shared" ref="T578" si="1069">SUM(R578:S578)</f>
        <v>570</v>
      </c>
      <c r="U578" s="136"/>
      <c r="V578" s="8">
        <f t="shared" ref="V578" si="1070">SUM(T578:U578)</f>
        <v>570</v>
      </c>
      <c r="W578" s="67"/>
    </row>
    <row r="579" spans="1:23" s="94" customFormat="1" ht="31.5" hidden="1" outlineLevel="5" x14ac:dyDescent="0.2">
      <c r="A579" s="5" t="s">
        <v>362</v>
      </c>
      <c r="B579" s="5" t="s">
        <v>15</v>
      </c>
      <c r="C579" s="5" t="s">
        <v>378</v>
      </c>
      <c r="D579" s="5"/>
      <c r="E579" s="21" t="s">
        <v>556</v>
      </c>
      <c r="F579" s="4">
        <f>F580</f>
        <v>5068.1000000000004</v>
      </c>
      <c r="G579" s="4">
        <f t="shared" ref="G579:L579" si="1071">G580</f>
        <v>-1350.3481099999999</v>
      </c>
      <c r="H579" s="4">
        <f t="shared" si="1071"/>
        <v>3717.7518900000005</v>
      </c>
      <c r="I579" s="135">
        <f t="shared" si="1071"/>
        <v>0</v>
      </c>
      <c r="J579" s="135">
        <f t="shared" si="1071"/>
        <v>0</v>
      </c>
      <c r="K579" s="135">
        <f t="shared" si="1071"/>
        <v>0</v>
      </c>
      <c r="L579" s="4">
        <f t="shared" si="1071"/>
        <v>3717.7518900000005</v>
      </c>
      <c r="M579" s="4">
        <f t="shared" ref="M579:M581" si="1072">M580</f>
        <v>0</v>
      </c>
      <c r="N579" s="4">
        <f t="shared" ref="N579" si="1073">N580</f>
        <v>0</v>
      </c>
      <c r="O579" s="4"/>
      <c r="P579" s="135">
        <f t="shared" ref="P579:Q579" si="1074">P580</f>
        <v>0</v>
      </c>
      <c r="Q579" s="4">
        <f t="shared" si="1074"/>
        <v>0</v>
      </c>
      <c r="R579" s="4">
        <f t="shared" ref="R579:R581" si="1075">R580</f>
        <v>0</v>
      </c>
      <c r="S579" s="4">
        <f t="shared" ref="S579" si="1076">S580</f>
        <v>0</v>
      </c>
      <c r="T579" s="4"/>
      <c r="U579" s="135">
        <f t="shared" ref="U579:V579" si="1077">U580</f>
        <v>0</v>
      </c>
      <c r="V579" s="4">
        <f t="shared" si="1077"/>
        <v>0</v>
      </c>
      <c r="W579" s="67"/>
    </row>
    <row r="580" spans="1:23" s="94" customFormat="1" ht="31.5" hidden="1" outlineLevel="7" x14ac:dyDescent="0.2">
      <c r="A580" s="11" t="s">
        <v>362</v>
      </c>
      <c r="B580" s="11" t="s">
        <v>15</v>
      </c>
      <c r="C580" s="11" t="s">
        <v>378</v>
      </c>
      <c r="D580" s="11" t="s">
        <v>11</v>
      </c>
      <c r="E580" s="16" t="s">
        <v>12</v>
      </c>
      <c r="F580" s="8">
        <v>5068.1000000000004</v>
      </c>
      <c r="G580" s="8">
        <v>-1350.3481099999999</v>
      </c>
      <c r="H580" s="47">
        <f t="shared" ref="H580" si="1078">SUM(F580:G580)</f>
        <v>3717.7518900000005</v>
      </c>
      <c r="I580" s="136"/>
      <c r="J580" s="136"/>
      <c r="K580" s="136"/>
      <c r="L580" s="47">
        <f t="shared" ref="L580" si="1079">SUM(H580:K580)</f>
        <v>3717.7518900000005</v>
      </c>
      <c r="M580" s="8"/>
      <c r="N580" s="8"/>
      <c r="O580" s="8"/>
      <c r="P580" s="136"/>
      <c r="Q580" s="47">
        <f t="shared" ref="Q580" si="1080">SUM(O580:P580)</f>
        <v>0</v>
      </c>
      <c r="R580" s="8"/>
      <c r="S580" s="8"/>
      <c r="T580" s="8"/>
      <c r="U580" s="136"/>
      <c r="V580" s="47">
        <f t="shared" ref="V580" si="1081">SUM(T580:U580)</f>
        <v>0</v>
      </c>
      <c r="W580" s="67"/>
    </row>
    <row r="581" spans="1:23" s="92" customFormat="1" ht="31.5" hidden="1" outlineLevel="5" x14ac:dyDescent="0.2">
      <c r="A581" s="5" t="s">
        <v>362</v>
      </c>
      <c r="B581" s="5" t="s">
        <v>15</v>
      </c>
      <c r="C581" s="5" t="s">
        <v>378</v>
      </c>
      <c r="D581" s="5"/>
      <c r="E581" s="21" t="s">
        <v>589</v>
      </c>
      <c r="F581" s="4">
        <f>F582</f>
        <v>28719</v>
      </c>
      <c r="G581" s="4">
        <f t="shared" ref="G581:L581" si="1082">G582</f>
        <v>-7651.9726099999998</v>
      </c>
      <c r="H581" s="4">
        <f t="shared" si="1082"/>
        <v>21067.027389999999</v>
      </c>
      <c r="I581" s="135">
        <f t="shared" si="1082"/>
        <v>-0.01</v>
      </c>
      <c r="J581" s="135">
        <f t="shared" si="1082"/>
        <v>0</v>
      </c>
      <c r="K581" s="135">
        <f t="shared" si="1082"/>
        <v>0</v>
      </c>
      <c r="L581" s="4">
        <f t="shared" si="1082"/>
        <v>21067.017390000001</v>
      </c>
      <c r="M581" s="4">
        <f t="shared" si="1072"/>
        <v>0</v>
      </c>
      <c r="N581" s="4">
        <f t="shared" ref="N581" si="1083">N582</f>
        <v>0</v>
      </c>
      <c r="O581" s="4"/>
      <c r="P581" s="135">
        <f t="shared" ref="P581:Q581" si="1084">P582</f>
        <v>0</v>
      </c>
      <c r="Q581" s="4">
        <f t="shared" si="1084"/>
        <v>0</v>
      </c>
      <c r="R581" s="4">
        <f t="shared" si="1075"/>
        <v>0</v>
      </c>
      <c r="S581" s="4">
        <f t="shared" ref="S581" si="1085">S582</f>
        <v>0</v>
      </c>
      <c r="T581" s="4"/>
      <c r="U581" s="135">
        <f t="shared" ref="U581:V581" si="1086">U582</f>
        <v>0</v>
      </c>
      <c r="V581" s="4">
        <f t="shared" si="1086"/>
        <v>0</v>
      </c>
      <c r="W581" s="67"/>
    </row>
    <row r="582" spans="1:23" s="92" customFormat="1" ht="31.5" hidden="1" outlineLevel="7" x14ac:dyDescent="0.2">
      <c r="A582" s="11" t="s">
        <v>362</v>
      </c>
      <c r="B582" s="11" t="s">
        <v>15</v>
      </c>
      <c r="C582" s="11" t="s">
        <v>378</v>
      </c>
      <c r="D582" s="11" t="s">
        <v>11</v>
      </c>
      <c r="E582" s="16" t="s">
        <v>12</v>
      </c>
      <c r="F582" s="8">
        <v>28719</v>
      </c>
      <c r="G582" s="8">
        <v>-7651.9726099999998</v>
      </c>
      <c r="H582" s="47">
        <f t="shared" ref="H582" si="1087">SUM(F582:G582)</f>
        <v>21067.027389999999</v>
      </c>
      <c r="I582" s="136">
        <v>-0.01</v>
      </c>
      <c r="J582" s="136"/>
      <c r="K582" s="136"/>
      <c r="L582" s="47">
        <f t="shared" ref="L582" si="1088">SUM(H582:K582)</f>
        <v>21067.017390000001</v>
      </c>
      <c r="M582" s="8"/>
      <c r="N582" s="8"/>
      <c r="O582" s="8"/>
      <c r="P582" s="136"/>
      <c r="Q582" s="47">
        <f t="shared" ref="Q582" si="1089">SUM(O582:P582)</f>
        <v>0</v>
      </c>
      <c r="R582" s="8"/>
      <c r="S582" s="8"/>
      <c r="T582" s="8"/>
      <c r="U582" s="136"/>
      <c r="V582" s="47">
        <f t="shared" ref="V582" si="1090">SUM(T582:U582)</f>
        <v>0</v>
      </c>
      <c r="W582" s="67"/>
    </row>
    <row r="583" spans="1:23" ht="31.5" outlineLevel="3" x14ac:dyDescent="0.2">
      <c r="A583" s="5" t="s">
        <v>362</v>
      </c>
      <c r="B583" s="5" t="s">
        <v>15</v>
      </c>
      <c r="C583" s="5" t="s">
        <v>364</v>
      </c>
      <c r="D583" s="5"/>
      <c r="E583" s="21" t="s">
        <v>365</v>
      </c>
      <c r="F583" s="4">
        <f t="shared" ref="F583:V585" si="1091">F584</f>
        <v>6210.2</v>
      </c>
      <c r="G583" s="4">
        <f t="shared" si="1091"/>
        <v>0</v>
      </c>
      <c r="H583" s="4">
        <f t="shared" si="1091"/>
        <v>6210.2</v>
      </c>
      <c r="I583" s="135">
        <f t="shared" si="1091"/>
        <v>0</v>
      </c>
      <c r="J583" s="135">
        <f t="shared" si="1091"/>
        <v>202.40391</v>
      </c>
      <c r="K583" s="135">
        <f t="shared" si="1091"/>
        <v>0</v>
      </c>
      <c r="L583" s="4">
        <f t="shared" si="1091"/>
        <v>6412.6039099999998</v>
      </c>
      <c r="M583" s="4">
        <f t="shared" ref="M583:M585" si="1092">M584</f>
        <v>5600</v>
      </c>
      <c r="N583" s="4">
        <f t="shared" si="1091"/>
        <v>0</v>
      </c>
      <c r="O583" s="4">
        <f t="shared" si="1091"/>
        <v>5600</v>
      </c>
      <c r="P583" s="135">
        <f t="shared" si="1091"/>
        <v>0</v>
      </c>
      <c r="Q583" s="4">
        <f t="shared" si="1091"/>
        <v>5600</v>
      </c>
      <c r="R583" s="4">
        <f t="shared" ref="R583:R585" si="1093">R584</f>
        <v>5600</v>
      </c>
      <c r="S583" s="4">
        <f t="shared" si="1091"/>
        <v>0</v>
      </c>
      <c r="T583" s="4">
        <f t="shared" si="1091"/>
        <v>5600</v>
      </c>
      <c r="U583" s="135">
        <f t="shared" si="1091"/>
        <v>0</v>
      </c>
      <c r="V583" s="4">
        <f t="shared" si="1091"/>
        <v>5600</v>
      </c>
      <c r="W583" s="67"/>
    </row>
    <row r="584" spans="1:23" ht="31.5" outlineLevel="4" x14ac:dyDescent="0.2">
      <c r="A584" s="5" t="s">
        <v>362</v>
      </c>
      <c r="B584" s="5" t="s">
        <v>15</v>
      </c>
      <c r="C584" s="5" t="s">
        <v>366</v>
      </c>
      <c r="D584" s="5"/>
      <c r="E584" s="21" t="s">
        <v>57</v>
      </c>
      <c r="F584" s="4">
        <f t="shared" si="1091"/>
        <v>6210.2</v>
      </c>
      <c r="G584" s="4">
        <f t="shared" si="1091"/>
        <v>0</v>
      </c>
      <c r="H584" s="4">
        <f t="shared" si="1091"/>
        <v>6210.2</v>
      </c>
      <c r="I584" s="135">
        <f t="shared" si="1091"/>
        <v>0</v>
      </c>
      <c r="J584" s="135">
        <f t="shared" si="1091"/>
        <v>202.40391</v>
      </c>
      <c r="K584" s="135">
        <f t="shared" si="1091"/>
        <v>0</v>
      </c>
      <c r="L584" s="4">
        <f t="shared" si="1091"/>
        <v>6412.6039099999998</v>
      </c>
      <c r="M584" s="4">
        <f t="shared" si="1092"/>
        <v>5600</v>
      </c>
      <c r="N584" s="4">
        <f t="shared" si="1091"/>
        <v>0</v>
      </c>
      <c r="O584" s="4">
        <f t="shared" si="1091"/>
        <v>5600</v>
      </c>
      <c r="P584" s="135">
        <f t="shared" si="1091"/>
        <v>0</v>
      </c>
      <c r="Q584" s="4">
        <f t="shared" si="1091"/>
        <v>5600</v>
      </c>
      <c r="R584" s="4">
        <f t="shared" si="1093"/>
        <v>5600</v>
      </c>
      <c r="S584" s="4">
        <f t="shared" si="1091"/>
        <v>0</v>
      </c>
      <c r="T584" s="4">
        <f t="shared" si="1091"/>
        <v>5600</v>
      </c>
      <c r="U584" s="135">
        <f t="shared" si="1091"/>
        <v>0</v>
      </c>
      <c r="V584" s="4">
        <f t="shared" si="1091"/>
        <v>5600</v>
      </c>
      <c r="W584" s="67"/>
    </row>
    <row r="585" spans="1:23" ht="15.75" outlineLevel="5" x14ac:dyDescent="0.2">
      <c r="A585" s="5" t="s">
        <v>362</v>
      </c>
      <c r="B585" s="5" t="s">
        <v>15</v>
      </c>
      <c r="C585" s="5" t="s">
        <v>379</v>
      </c>
      <c r="D585" s="5"/>
      <c r="E585" s="21" t="s">
        <v>380</v>
      </c>
      <c r="F585" s="4">
        <f t="shared" si="1091"/>
        <v>6210.2</v>
      </c>
      <c r="G585" s="4">
        <f t="shared" si="1091"/>
        <v>0</v>
      </c>
      <c r="H585" s="4">
        <f t="shared" si="1091"/>
        <v>6210.2</v>
      </c>
      <c r="I585" s="135">
        <f t="shared" si="1091"/>
        <v>0</v>
      </c>
      <c r="J585" s="135">
        <f t="shared" si="1091"/>
        <v>202.40391</v>
      </c>
      <c r="K585" s="135">
        <f t="shared" si="1091"/>
        <v>0</v>
      </c>
      <c r="L585" s="4">
        <f t="shared" si="1091"/>
        <v>6412.6039099999998</v>
      </c>
      <c r="M585" s="4">
        <f t="shared" si="1092"/>
        <v>5600</v>
      </c>
      <c r="N585" s="4">
        <f t="shared" si="1091"/>
        <v>0</v>
      </c>
      <c r="O585" s="4">
        <f t="shared" si="1091"/>
        <v>5600</v>
      </c>
      <c r="P585" s="135">
        <f t="shared" si="1091"/>
        <v>0</v>
      </c>
      <c r="Q585" s="4">
        <f t="shared" si="1091"/>
        <v>5600</v>
      </c>
      <c r="R585" s="4">
        <f t="shared" si="1093"/>
        <v>5600</v>
      </c>
      <c r="S585" s="4">
        <f t="shared" si="1091"/>
        <v>0</v>
      </c>
      <c r="T585" s="4">
        <f t="shared" si="1091"/>
        <v>5600</v>
      </c>
      <c r="U585" s="135">
        <f t="shared" si="1091"/>
        <v>0</v>
      </c>
      <c r="V585" s="4">
        <f t="shared" si="1091"/>
        <v>5600</v>
      </c>
      <c r="W585" s="67"/>
    </row>
    <row r="586" spans="1:23" ht="31.5" outlineLevel="7" x14ac:dyDescent="0.2">
      <c r="A586" s="11" t="s">
        <v>362</v>
      </c>
      <c r="B586" s="11" t="s">
        <v>15</v>
      </c>
      <c r="C586" s="11" t="s">
        <v>379</v>
      </c>
      <c r="D586" s="11" t="s">
        <v>11</v>
      </c>
      <c r="E586" s="16" t="s">
        <v>12</v>
      </c>
      <c r="F586" s="8">
        <v>6210.2</v>
      </c>
      <c r="G586" s="8"/>
      <c r="H586" s="8">
        <f t="shared" ref="H586" si="1094">SUM(F586:G586)</f>
        <v>6210.2</v>
      </c>
      <c r="I586" s="136"/>
      <c r="J586" s="136">
        <v>202.40391</v>
      </c>
      <c r="K586" s="136"/>
      <c r="L586" s="8">
        <f t="shared" ref="L586" si="1095">SUM(H586:K586)</f>
        <v>6412.6039099999998</v>
      </c>
      <c r="M586" s="8">
        <v>5600</v>
      </c>
      <c r="N586" s="8"/>
      <c r="O586" s="8">
        <f t="shared" ref="O586" si="1096">SUM(M586:N586)</f>
        <v>5600</v>
      </c>
      <c r="P586" s="136"/>
      <c r="Q586" s="8">
        <f t="shared" ref="Q586" si="1097">SUM(O586:P586)</f>
        <v>5600</v>
      </c>
      <c r="R586" s="8">
        <v>5600</v>
      </c>
      <c r="S586" s="8"/>
      <c r="T586" s="8">
        <f t="shared" ref="T586" si="1098">SUM(R586:S586)</f>
        <v>5600</v>
      </c>
      <c r="U586" s="136"/>
      <c r="V586" s="8">
        <f t="shared" ref="V586" si="1099">SUM(T586:U586)</f>
        <v>5600</v>
      </c>
      <c r="W586" s="67"/>
    </row>
    <row r="587" spans="1:23" ht="31.5" hidden="1" outlineLevel="7" x14ac:dyDescent="0.2">
      <c r="A587" s="5" t="s">
        <v>362</v>
      </c>
      <c r="B587" s="5" t="s">
        <v>15</v>
      </c>
      <c r="C587" s="5" t="s">
        <v>52</v>
      </c>
      <c r="D587" s="5"/>
      <c r="E587" s="21" t="s">
        <v>53</v>
      </c>
      <c r="F587" s="4">
        <f t="shared" ref="F587:V590" si="1100">F588</f>
        <v>98.8</v>
      </c>
      <c r="G587" s="4">
        <f t="shared" si="1100"/>
        <v>0</v>
      </c>
      <c r="H587" s="4">
        <f t="shared" si="1100"/>
        <v>98.8</v>
      </c>
      <c r="I587" s="135">
        <f t="shared" si="1100"/>
        <v>0</v>
      </c>
      <c r="J587" s="135">
        <f t="shared" si="1100"/>
        <v>0</v>
      </c>
      <c r="K587" s="135">
        <f t="shared" si="1100"/>
        <v>0</v>
      </c>
      <c r="L587" s="4">
        <f t="shared" si="1100"/>
        <v>98.8</v>
      </c>
      <c r="M587" s="4">
        <f t="shared" si="1100"/>
        <v>98.8</v>
      </c>
      <c r="N587" s="4">
        <f t="shared" si="1100"/>
        <v>0</v>
      </c>
      <c r="O587" s="4">
        <f t="shared" si="1100"/>
        <v>98.8</v>
      </c>
      <c r="P587" s="135">
        <f t="shared" si="1100"/>
        <v>0</v>
      </c>
      <c r="Q587" s="4">
        <f t="shared" si="1100"/>
        <v>98.8</v>
      </c>
      <c r="R587" s="4">
        <f t="shared" si="1100"/>
        <v>98.8</v>
      </c>
      <c r="S587" s="4">
        <f t="shared" si="1100"/>
        <v>0</v>
      </c>
      <c r="T587" s="4">
        <f t="shared" si="1100"/>
        <v>98.8</v>
      </c>
      <c r="U587" s="135">
        <f t="shared" si="1100"/>
        <v>0</v>
      </c>
      <c r="V587" s="4">
        <f t="shared" si="1100"/>
        <v>98.8</v>
      </c>
      <c r="W587" s="67"/>
    </row>
    <row r="588" spans="1:23" ht="31.5" hidden="1" outlineLevel="7" x14ac:dyDescent="0.2">
      <c r="A588" s="5" t="s">
        <v>362</v>
      </c>
      <c r="B588" s="5" t="s">
        <v>15</v>
      </c>
      <c r="C588" s="5" t="s">
        <v>98</v>
      </c>
      <c r="D588" s="5"/>
      <c r="E588" s="21" t="s">
        <v>99</v>
      </c>
      <c r="F588" s="4">
        <f t="shared" si="1100"/>
        <v>98.8</v>
      </c>
      <c r="G588" s="4">
        <f t="shared" si="1100"/>
        <v>0</v>
      </c>
      <c r="H588" s="4">
        <f t="shared" si="1100"/>
        <v>98.8</v>
      </c>
      <c r="I588" s="135">
        <f t="shared" si="1100"/>
        <v>0</v>
      </c>
      <c r="J588" s="135">
        <f t="shared" si="1100"/>
        <v>0</v>
      </c>
      <c r="K588" s="135">
        <f t="shared" si="1100"/>
        <v>0</v>
      </c>
      <c r="L588" s="4">
        <f t="shared" si="1100"/>
        <v>98.8</v>
      </c>
      <c r="M588" s="4">
        <f t="shared" si="1100"/>
        <v>98.8</v>
      </c>
      <c r="N588" s="4">
        <f t="shared" si="1100"/>
        <v>0</v>
      </c>
      <c r="O588" s="4">
        <f t="shared" si="1100"/>
        <v>98.8</v>
      </c>
      <c r="P588" s="135">
        <f t="shared" si="1100"/>
        <v>0</v>
      </c>
      <c r="Q588" s="4">
        <f t="shared" si="1100"/>
        <v>98.8</v>
      </c>
      <c r="R588" s="4">
        <f t="shared" si="1100"/>
        <v>98.8</v>
      </c>
      <c r="S588" s="4">
        <f t="shared" si="1100"/>
        <v>0</v>
      </c>
      <c r="T588" s="4">
        <f t="shared" si="1100"/>
        <v>98.8</v>
      </c>
      <c r="U588" s="135">
        <f t="shared" si="1100"/>
        <v>0</v>
      </c>
      <c r="V588" s="4">
        <f t="shared" si="1100"/>
        <v>98.8</v>
      </c>
      <c r="W588" s="67"/>
    </row>
    <row r="589" spans="1:23" ht="47.25" hidden="1" outlineLevel="7" x14ac:dyDescent="0.2">
      <c r="A589" s="5" t="s">
        <v>362</v>
      </c>
      <c r="B589" s="5" t="s">
        <v>15</v>
      </c>
      <c r="C589" s="5" t="s">
        <v>100</v>
      </c>
      <c r="D589" s="5"/>
      <c r="E589" s="21" t="s">
        <v>101</v>
      </c>
      <c r="F589" s="4">
        <f t="shared" si="1100"/>
        <v>98.8</v>
      </c>
      <c r="G589" s="4">
        <f t="shared" si="1100"/>
        <v>0</v>
      </c>
      <c r="H589" s="4">
        <f t="shared" si="1100"/>
        <v>98.8</v>
      </c>
      <c r="I589" s="135">
        <f t="shared" si="1100"/>
        <v>0</v>
      </c>
      <c r="J589" s="135">
        <f t="shared" si="1100"/>
        <v>0</v>
      </c>
      <c r="K589" s="135">
        <f t="shared" si="1100"/>
        <v>0</v>
      </c>
      <c r="L589" s="4">
        <f t="shared" si="1100"/>
        <v>98.8</v>
      </c>
      <c r="M589" s="4">
        <f t="shared" si="1100"/>
        <v>98.8</v>
      </c>
      <c r="N589" s="4">
        <f t="shared" si="1100"/>
        <v>0</v>
      </c>
      <c r="O589" s="4">
        <f t="shared" si="1100"/>
        <v>98.8</v>
      </c>
      <c r="P589" s="135">
        <f t="shared" si="1100"/>
        <v>0</v>
      </c>
      <c r="Q589" s="4">
        <f t="shared" si="1100"/>
        <v>98.8</v>
      </c>
      <c r="R589" s="4">
        <f t="shared" si="1100"/>
        <v>98.8</v>
      </c>
      <c r="S589" s="4">
        <f t="shared" si="1100"/>
        <v>0</v>
      </c>
      <c r="T589" s="4">
        <f t="shared" si="1100"/>
        <v>98.8</v>
      </c>
      <c r="U589" s="135">
        <f t="shared" si="1100"/>
        <v>0</v>
      </c>
      <c r="V589" s="4">
        <f t="shared" si="1100"/>
        <v>98.8</v>
      </c>
      <c r="W589" s="67"/>
    </row>
    <row r="590" spans="1:23" ht="15.75" hidden="1" outlineLevel="7" x14ac:dyDescent="0.2">
      <c r="A590" s="5" t="s">
        <v>362</v>
      </c>
      <c r="B590" s="5" t="s">
        <v>15</v>
      </c>
      <c r="C590" s="5" t="s">
        <v>102</v>
      </c>
      <c r="D590" s="5"/>
      <c r="E590" s="21" t="s">
        <v>103</v>
      </c>
      <c r="F590" s="4">
        <f>F591</f>
        <v>98.8</v>
      </c>
      <c r="G590" s="4">
        <f t="shared" si="1100"/>
        <v>0</v>
      </c>
      <c r="H590" s="4">
        <f t="shared" si="1100"/>
        <v>98.8</v>
      </c>
      <c r="I590" s="135">
        <f t="shared" si="1100"/>
        <v>0</v>
      </c>
      <c r="J590" s="135">
        <f t="shared" si="1100"/>
        <v>0</v>
      </c>
      <c r="K590" s="135">
        <f t="shared" si="1100"/>
        <v>0</v>
      </c>
      <c r="L590" s="4">
        <f t="shared" si="1100"/>
        <v>98.8</v>
      </c>
      <c r="M590" s="4">
        <f t="shared" si="1100"/>
        <v>98.8</v>
      </c>
      <c r="N590" s="4">
        <f t="shared" si="1100"/>
        <v>0</v>
      </c>
      <c r="O590" s="4">
        <f t="shared" si="1100"/>
        <v>98.8</v>
      </c>
      <c r="P590" s="135">
        <f t="shared" si="1100"/>
        <v>0</v>
      </c>
      <c r="Q590" s="4">
        <f t="shared" si="1100"/>
        <v>98.8</v>
      </c>
      <c r="R590" s="4">
        <f t="shared" si="1100"/>
        <v>98.8</v>
      </c>
      <c r="S590" s="4">
        <f t="shared" si="1100"/>
        <v>0</v>
      </c>
      <c r="T590" s="4">
        <f t="shared" si="1100"/>
        <v>98.8</v>
      </c>
      <c r="U590" s="135">
        <f t="shared" si="1100"/>
        <v>0</v>
      </c>
      <c r="V590" s="4">
        <f t="shared" si="1100"/>
        <v>98.8</v>
      </c>
      <c r="W590" s="67"/>
    </row>
    <row r="591" spans="1:23" ht="31.5" hidden="1" outlineLevel="7" x14ac:dyDescent="0.2">
      <c r="A591" s="11" t="s">
        <v>362</v>
      </c>
      <c r="B591" s="11" t="s">
        <v>15</v>
      </c>
      <c r="C591" s="11" t="s">
        <v>102</v>
      </c>
      <c r="D591" s="11" t="s">
        <v>11</v>
      </c>
      <c r="E591" s="16" t="s">
        <v>12</v>
      </c>
      <c r="F591" s="8">
        <v>98.8</v>
      </c>
      <c r="G591" s="8"/>
      <c r="H591" s="8">
        <f t="shared" ref="H591" si="1101">SUM(F591:G591)</f>
        <v>98.8</v>
      </c>
      <c r="I591" s="136"/>
      <c r="J591" s="136"/>
      <c r="K591" s="136"/>
      <c r="L591" s="8">
        <f t="shared" ref="L591" si="1102">SUM(H591:K591)</f>
        <v>98.8</v>
      </c>
      <c r="M591" s="8">
        <v>98.8</v>
      </c>
      <c r="N591" s="8"/>
      <c r="O591" s="8">
        <f t="shared" ref="O591" si="1103">SUM(M591:N591)</f>
        <v>98.8</v>
      </c>
      <c r="P591" s="136"/>
      <c r="Q591" s="8">
        <f t="shared" ref="Q591" si="1104">SUM(O591:P591)</f>
        <v>98.8</v>
      </c>
      <c r="R591" s="8">
        <v>98.8</v>
      </c>
      <c r="S591" s="8"/>
      <c r="T591" s="8">
        <f t="shared" ref="T591" si="1105">SUM(R591:S591)</f>
        <v>98.8</v>
      </c>
      <c r="U591" s="136"/>
      <c r="V591" s="8">
        <f t="shared" ref="V591" si="1106">SUM(T591:U591)</f>
        <v>98.8</v>
      </c>
      <c r="W591" s="67"/>
    </row>
    <row r="592" spans="1:23" ht="15.75" hidden="1" outlineLevel="7" x14ac:dyDescent="0.2">
      <c r="A592" s="5" t="s">
        <v>362</v>
      </c>
      <c r="B592" s="5" t="s">
        <v>559</v>
      </c>
      <c r="C592" s="11"/>
      <c r="D592" s="11"/>
      <c r="E592" s="12" t="s">
        <v>543</v>
      </c>
      <c r="F592" s="4">
        <f>F593</f>
        <v>32</v>
      </c>
      <c r="G592" s="4">
        <f t="shared" ref="G592:L592" si="1107">G593</f>
        <v>0</v>
      </c>
      <c r="H592" s="4">
        <f t="shared" si="1107"/>
        <v>32</v>
      </c>
      <c r="I592" s="135">
        <f t="shared" si="1107"/>
        <v>0</v>
      </c>
      <c r="J592" s="135">
        <f t="shared" si="1107"/>
        <v>0</v>
      </c>
      <c r="K592" s="135">
        <f t="shared" si="1107"/>
        <v>0</v>
      </c>
      <c r="L592" s="4">
        <f t="shared" si="1107"/>
        <v>32</v>
      </c>
      <c r="M592" s="4">
        <f t="shared" ref="M592:R597" si="1108">M593</f>
        <v>0</v>
      </c>
      <c r="N592" s="4">
        <f t="shared" ref="N592" si="1109">N593</f>
        <v>0</v>
      </c>
      <c r="O592" s="4"/>
      <c r="P592" s="135">
        <f t="shared" ref="P592:Q592" si="1110">P593</f>
        <v>0</v>
      </c>
      <c r="Q592" s="4">
        <f t="shared" si="1110"/>
        <v>0</v>
      </c>
      <c r="R592" s="4">
        <f t="shared" si="1108"/>
        <v>0</v>
      </c>
      <c r="S592" s="4">
        <f t="shared" ref="S592" si="1111">S593</f>
        <v>0</v>
      </c>
      <c r="T592" s="4"/>
      <c r="U592" s="135">
        <f t="shared" ref="U592:V592" si="1112">U593</f>
        <v>0</v>
      </c>
      <c r="V592" s="4">
        <f t="shared" si="1112"/>
        <v>0</v>
      </c>
      <c r="W592" s="67"/>
    </row>
    <row r="593" spans="1:23" ht="31.5" hidden="1" outlineLevel="7" x14ac:dyDescent="0.2">
      <c r="A593" s="5" t="s">
        <v>362</v>
      </c>
      <c r="B593" s="5" t="s">
        <v>21</v>
      </c>
      <c r="C593" s="5"/>
      <c r="D593" s="5"/>
      <c r="E593" s="21" t="s">
        <v>22</v>
      </c>
      <c r="F593" s="4">
        <f t="shared" ref="F593:V597" si="1113">F594</f>
        <v>32</v>
      </c>
      <c r="G593" s="4">
        <f t="shared" si="1113"/>
        <v>0</v>
      </c>
      <c r="H593" s="4">
        <f t="shared" si="1113"/>
        <v>32</v>
      </c>
      <c r="I593" s="135">
        <f t="shared" si="1113"/>
        <v>0</v>
      </c>
      <c r="J593" s="135">
        <f t="shared" si="1113"/>
        <v>0</v>
      </c>
      <c r="K593" s="135">
        <f t="shared" si="1113"/>
        <v>0</v>
      </c>
      <c r="L593" s="4">
        <f t="shared" si="1113"/>
        <v>32</v>
      </c>
      <c r="M593" s="4">
        <f t="shared" si="1108"/>
        <v>0</v>
      </c>
      <c r="N593" s="4">
        <f t="shared" si="1113"/>
        <v>0</v>
      </c>
      <c r="O593" s="4"/>
      <c r="P593" s="135">
        <f t="shared" si="1113"/>
        <v>0</v>
      </c>
      <c r="Q593" s="4">
        <f t="shared" si="1113"/>
        <v>0</v>
      </c>
      <c r="R593" s="4">
        <f t="shared" si="1108"/>
        <v>0</v>
      </c>
      <c r="S593" s="4">
        <f t="shared" si="1113"/>
        <v>0</v>
      </c>
      <c r="T593" s="4"/>
      <c r="U593" s="135">
        <f t="shared" si="1113"/>
        <v>0</v>
      </c>
      <c r="V593" s="4">
        <f t="shared" si="1113"/>
        <v>0</v>
      </c>
      <c r="W593" s="67"/>
    </row>
    <row r="594" spans="1:23" ht="31.5" hidden="1" outlineLevel="7" x14ac:dyDescent="0.2">
      <c r="A594" s="5" t="s">
        <v>362</v>
      </c>
      <c r="B594" s="5" t="s">
        <v>21</v>
      </c>
      <c r="C594" s="5" t="s">
        <v>52</v>
      </c>
      <c r="D594" s="5"/>
      <c r="E594" s="21" t="s">
        <v>53</v>
      </c>
      <c r="F594" s="4">
        <f t="shared" si="1113"/>
        <v>32</v>
      </c>
      <c r="G594" s="4">
        <f t="shared" si="1113"/>
        <v>0</v>
      </c>
      <c r="H594" s="4">
        <f t="shared" si="1113"/>
        <v>32</v>
      </c>
      <c r="I594" s="135">
        <f t="shared" si="1113"/>
        <v>0</v>
      </c>
      <c r="J594" s="135">
        <f t="shared" si="1113"/>
        <v>0</v>
      </c>
      <c r="K594" s="135">
        <f t="shared" si="1113"/>
        <v>0</v>
      </c>
      <c r="L594" s="4">
        <f t="shared" si="1113"/>
        <v>32</v>
      </c>
      <c r="M594" s="4">
        <f t="shared" si="1108"/>
        <v>0</v>
      </c>
      <c r="N594" s="4">
        <f t="shared" si="1113"/>
        <v>0</v>
      </c>
      <c r="O594" s="4"/>
      <c r="P594" s="135">
        <f t="shared" si="1113"/>
        <v>0</v>
      </c>
      <c r="Q594" s="4">
        <f t="shared" si="1113"/>
        <v>0</v>
      </c>
      <c r="R594" s="4">
        <f t="shared" si="1108"/>
        <v>0</v>
      </c>
      <c r="S594" s="4">
        <f t="shared" si="1113"/>
        <v>0</v>
      </c>
      <c r="T594" s="4"/>
      <c r="U594" s="135">
        <f t="shared" si="1113"/>
        <v>0</v>
      </c>
      <c r="V594" s="4">
        <f t="shared" si="1113"/>
        <v>0</v>
      </c>
      <c r="W594" s="67"/>
    </row>
    <row r="595" spans="1:23" ht="31.5" hidden="1" outlineLevel="7" x14ac:dyDescent="0.2">
      <c r="A595" s="5" t="s">
        <v>362</v>
      </c>
      <c r="B595" s="5" t="s">
        <v>21</v>
      </c>
      <c r="C595" s="5" t="s">
        <v>98</v>
      </c>
      <c r="D595" s="5"/>
      <c r="E595" s="21" t="s">
        <v>99</v>
      </c>
      <c r="F595" s="4">
        <f t="shared" si="1113"/>
        <v>32</v>
      </c>
      <c r="G595" s="4">
        <f t="shared" si="1113"/>
        <v>0</v>
      </c>
      <c r="H595" s="4">
        <f t="shared" si="1113"/>
        <v>32</v>
      </c>
      <c r="I595" s="135">
        <f t="shared" si="1113"/>
        <v>0</v>
      </c>
      <c r="J595" s="135">
        <f t="shared" si="1113"/>
        <v>0</v>
      </c>
      <c r="K595" s="135">
        <f t="shared" si="1113"/>
        <v>0</v>
      </c>
      <c r="L595" s="4">
        <f t="shared" si="1113"/>
        <v>32</v>
      </c>
      <c r="M595" s="4">
        <f t="shared" si="1108"/>
        <v>0</v>
      </c>
      <c r="N595" s="4">
        <f t="shared" si="1113"/>
        <v>0</v>
      </c>
      <c r="O595" s="4"/>
      <c r="P595" s="135">
        <f t="shared" si="1113"/>
        <v>0</v>
      </c>
      <c r="Q595" s="4">
        <f t="shared" si="1113"/>
        <v>0</v>
      </c>
      <c r="R595" s="4">
        <f t="shared" si="1108"/>
        <v>0</v>
      </c>
      <c r="S595" s="4">
        <f t="shared" si="1113"/>
        <v>0</v>
      </c>
      <c r="T595" s="4"/>
      <c r="U595" s="135">
        <f t="shared" si="1113"/>
        <v>0</v>
      </c>
      <c r="V595" s="4">
        <f t="shared" si="1113"/>
        <v>0</v>
      </c>
      <c r="W595" s="67"/>
    </row>
    <row r="596" spans="1:23" ht="47.25" hidden="1" outlineLevel="7" x14ac:dyDescent="0.2">
      <c r="A596" s="5" t="s">
        <v>362</v>
      </c>
      <c r="B596" s="5" t="s">
        <v>21</v>
      </c>
      <c r="C596" s="5" t="s">
        <v>100</v>
      </c>
      <c r="D596" s="5"/>
      <c r="E596" s="21" t="s">
        <v>101</v>
      </c>
      <c r="F596" s="4">
        <f t="shared" si="1113"/>
        <v>32</v>
      </c>
      <c r="G596" s="4">
        <f t="shared" si="1113"/>
        <v>0</v>
      </c>
      <c r="H596" s="4">
        <f t="shared" si="1113"/>
        <v>32</v>
      </c>
      <c r="I596" s="135">
        <f t="shared" si="1113"/>
        <v>0</v>
      </c>
      <c r="J596" s="135">
        <f t="shared" si="1113"/>
        <v>0</v>
      </c>
      <c r="K596" s="135">
        <f t="shared" si="1113"/>
        <v>0</v>
      </c>
      <c r="L596" s="4">
        <f t="shared" si="1113"/>
        <v>32</v>
      </c>
      <c r="M596" s="4">
        <f t="shared" si="1108"/>
        <v>0</v>
      </c>
      <c r="N596" s="4">
        <f t="shared" si="1113"/>
        <v>0</v>
      </c>
      <c r="O596" s="4"/>
      <c r="P596" s="135">
        <f t="shared" si="1113"/>
        <v>0</v>
      </c>
      <c r="Q596" s="4">
        <f t="shared" si="1113"/>
        <v>0</v>
      </c>
      <c r="R596" s="4">
        <f t="shared" si="1108"/>
        <v>0</v>
      </c>
      <c r="S596" s="4">
        <f t="shared" si="1113"/>
        <v>0</v>
      </c>
      <c r="T596" s="4"/>
      <c r="U596" s="135">
        <f t="shared" si="1113"/>
        <v>0</v>
      </c>
      <c r="V596" s="4">
        <f t="shared" si="1113"/>
        <v>0</v>
      </c>
      <c r="W596" s="67"/>
    </row>
    <row r="597" spans="1:23" ht="15.75" hidden="1" outlineLevel="7" x14ac:dyDescent="0.2">
      <c r="A597" s="5" t="s">
        <v>362</v>
      </c>
      <c r="B597" s="5" t="s">
        <v>21</v>
      </c>
      <c r="C597" s="5" t="s">
        <v>102</v>
      </c>
      <c r="D597" s="5"/>
      <c r="E597" s="21" t="s">
        <v>103</v>
      </c>
      <c r="F597" s="4">
        <f>F598</f>
        <v>32</v>
      </c>
      <c r="G597" s="4">
        <f t="shared" si="1113"/>
        <v>0</v>
      </c>
      <c r="H597" s="4">
        <f t="shared" si="1113"/>
        <v>32</v>
      </c>
      <c r="I597" s="135">
        <f t="shared" si="1113"/>
        <v>0</v>
      </c>
      <c r="J597" s="135">
        <f t="shared" si="1113"/>
        <v>0</v>
      </c>
      <c r="K597" s="135">
        <f t="shared" si="1113"/>
        <v>0</v>
      </c>
      <c r="L597" s="4">
        <f t="shared" si="1113"/>
        <v>32</v>
      </c>
      <c r="M597" s="4">
        <f t="shared" si="1108"/>
        <v>0</v>
      </c>
      <c r="N597" s="4">
        <f t="shared" si="1113"/>
        <v>0</v>
      </c>
      <c r="O597" s="4"/>
      <c r="P597" s="135">
        <f t="shared" si="1113"/>
        <v>0</v>
      </c>
      <c r="Q597" s="4">
        <f t="shared" si="1113"/>
        <v>0</v>
      </c>
      <c r="R597" s="4">
        <f t="shared" si="1108"/>
        <v>0</v>
      </c>
      <c r="S597" s="4">
        <f t="shared" si="1113"/>
        <v>0</v>
      </c>
      <c r="T597" s="4"/>
      <c r="U597" s="135">
        <f t="shared" si="1113"/>
        <v>0</v>
      </c>
      <c r="V597" s="4">
        <f t="shared" si="1113"/>
        <v>0</v>
      </c>
      <c r="W597" s="67"/>
    </row>
    <row r="598" spans="1:23" ht="31.5" hidden="1" outlineLevel="7" x14ac:dyDescent="0.2">
      <c r="A598" s="11" t="s">
        <v>362</v>
      </c>
      <c r="B598" s="11" t="s">
        <v>21</v>
      </c>
      <c r="C598" s="11" t="s">
        <v>102</v>
      </c>
      <c r="D598" s="11" t="s">
        <v>11</v>
      </c>
      <c r="E598" s="16" t="s">
        <v>12</v>
      </c>
      <c r="F598" s="8">
        <v>32</v>
      </c>
      <c r="G598" s="8"/>
      <c r="H598" s="8">
        <f t="shared" ref="H598" si="1114">SUM(F598:G598)</f>
        <v>32</v>
      </c>
      <c r="I598" s="136"/>
      <c r="J598" s="136"/>
      <c r="K598" s="136"/>
      <c r="L598" s="8">
        <f t="shared" ref="L598" si="1115">SUM(H598:K598)</f>
        <v>32</v>
      </c>
      <c r="M598" s="8"/>
      <c r="N598" s="8"/>
      <c r="O598" s="8"/>
      <c r="P598" s="136"/>
      <c r="Q598" s="8">
        <f t="shared" ref="Q598" si="1116">SUM(O598:P598)</f>
        <v>0</v>
      </c>
      <c r="R598" s="8"/>
      <c r="S598" s="8"/>
      <c r="T598" s="8"/>
      <c r="U598" s="136"/>
      <c r="V598" s="8">
        <f t="shared" ref="V598" si="1117">SUM(T598:U598)</f>
        <v>0</v>
      </c>
      <c r="W598" s="67"/>
    </row>
    <row r="599" spans="1:23" ht="15.75" hidden="1" outlineLevel="7" x14ac:dyDescent="0.2">
      <c r="A599" s="5" t="s">
        <v>362</v>
      </c>
      <c r="B599" s="5" t="s">
        <v>569</v>
      </c>
      <c r="C599" s="11"/>
      <c r="D599" s="11"/>
      <c r="E599" s="12" t="s">
        <v>553</v>
      </c>
      <c r="F599" s="4">
        <f>F600</f>
        <v>1000</v>
      </c>
      <c r="G599" s="4">
        <f t="shared" ref="G599:L600" si="1118">G600</f>
        <v>0</v>
      </c>
      <c r="H599" s="4">
        <f t="shared" si="1118"/>
        <v>1000</v>
      </c>
      <c r="I599" s="135">
        <f t="shared" si="1118"/>
        <v>0</v>
      </c>
      <c r="J599" s="135">
        <f t="shared" si="1118"/>
        <v>0</v>
      </c>
      <c r="K599" s="135">
        <f t="shared" si="1118"/>
        <v>0</v>
      </c>
      <c r="L599" s="4">
        <f t="shared" si="1118"/>
        <v>1000</v>
      </c>
      <c r="M599" s="4">
        <f t="shared" ref="M599:R600" si="1119">M600</f>
        <v>1000</v>
      </c>
      <c r="N599" s="4">
        <f t="shared" ref="N599:N600" si="1120">N600</f>
        <v>0</v>
      </c>
      <c r="O599" s="4">
        <f t="shared" ref="O599:Q600" si="1121">O600</f>
        <v>1000</v>
      </c>
      <c r="P599" s="135">
        <f t="shared" si="1121"/>
        <v>0</v>
      </c>
      <c r="Q599" s="4">
        <f t="shared" si="1121"/>
        <v>1000</v>
      </c>
      <c r="R599" s="4">
        <f t="shared" si="1119"/>
        <v>1000</v>
      </c>
      <c r="S599" s="4">
        <f t="shared" ref="S599:S600" si="1122">S600</f>
        <v>0</v>
      </c>
      <c r="T599" s="4">
        <f t="shared" ref="T599:V600" si="1123">T600</f>
        <v>1000</v>
      </c>
      <c r="U599" s="135">
        <f t="shared" si="1123"/>
        <v>0</v>
      </c>
      <c r="V599" s="4">
        <f t="shared" si="1123"/>
        <v>1000</v>
      </c>
      <c r="W599" s="67"/>
    </row>
    <row r="600" spans="1:23" ht="15.75" hidden="1" outlineLevel="7" x14ac:dyDescent="0.2">
      <c r="A600" s="5" t="s">
        <v>362</v>
      </c>
      <c r="B600" s="5" t="s">
        <v>308</v>
      </c>
      <c r="C600" s="5"/>
      <c r="D600" s="5"/>
      <c r="E600" s="21" t="s">
        <v>309</v>
      </c>
      <c r="F600" s="4">
        <f>F601</f>
        <v>1000</v>
      </c>
      <c r="G600" s="4">
        <f t="shared" si="1118"/>
        <v>0</v>
      </c>
      <c r="H600" s="4">
        <f t="shared" si="1118"/>
        <v>1000</v>
      </c>
      <c r="I600" s="135">
        <f t="shared" si="1118"/>
        <v>0</v>
      </c>
      <c r="J600" s="135">
        <f t="shared" si="1118"/>
        <v>0</v>
      </c>
      <c r="K600" s="135">
        <f t="shared" si="1118"/>
        <v>0</v>
      </c>
      <c r="L600" s="4">
        <f t="shared" si="1118"/>
        <v>1000</v>
      </c>
      <c r="M600" s="4">
        <f t="shared" si="1119"/>
        <v>1000</v>
      </c>
      <c r="N600" s="4">
        <f t="shared" si="1120"/>
        <v>0</v>
      </c>
      <c r="O600" s="4">
        <f t="shared" si="1121"/>
        <v>1000</v>
      </c>
      <c r="P600" s="135">
        <f t="shared" si="1121"/>
        <v>0</v>
      </c>
      <c r="Q600" s="4">
        <f t="shared" si="1121"/>
        <v>1000</v>
      </c>
      <c r="R600" s="4">
        <f t="shared" si="1119"/>
        <v>1000</v>
      </c>
      <c r="S600" s="4">
        <f t="shared" si="1122"/>
        <v>0</v>
      </c>
      <c r="T600" s="4">
        <f t="shared" si="1123"/>
        <v>1000</v>
      </c>
      <c r="U600" s="135">
        <f t="shared" si="1123"/>
        <v>0</v>
      </c>
      <c r="V600" s="4">
        <f t="shared" si="1123"/>
        <v>1000</v>
      </c>
      <c r="W600" s="67"/>
    </row>
    <row r="601" spans="1:23" ht="31.5" hidden="1" outlineLevel="2" x14ac:dyDescent="0.2">
      <c r="A601" s="5" t="s">
        <v>362</v>
      </c>
      <c r="B601" s="5" t="s">
        <v>308</v>
      </c>
      <c r="C601" s="5" t="s">
        <v>42</v>
      </c>
      <c r="D601" s="5"/>
      <c r="E601" s="21" t="s">
        <v>43</v>
      </c>
      <c r="F601" s="4">
        <f t="shared" ref="F601:V604" si="1124">F602</f>
        <v>1000</v>
      </c>
      <c r="G601" s="4">
        <f t="shared" si="1124"/>
        <v>0</v>
      </c>
      <c r="H601" s="4">
        <f t="shared" si="1124"/>
        <v>1000</v>
      </c>
      <c r="I601" s="135">
        <f t="shared" si="1124"/>
        <v>0</v>
      </c>
      <c r="J601" s="135">
        <f t="shared" si="1124"/>
        <v>0</v>
      </c>
      <c r="K601" s="135">
        <f t="shared" si="1124"/>
        <v>0</v>
      </c>
      <c r="L601" s="4">
        <f t="shared" si="1124"/>
        <v>1000</v>
      </c>
      <c r="M601" s="4">
        <f t="shared" si="1124"/>
        <v>1000</v>
      </c>
      <c r="N601" s="4">
        <f t="shared" si="1124"/>
        <v>0</v>
      </c>
      <c r="O601" s="4">
        <f t="shared" si="1124"/>
        <v>1000</v>
      </c>
      <c r="P601" s="135">
        <f t="shared" si="1124"/>
        <v>0</v>
      </c>
      <c r="Q601" s="4">
        <f t="shared" si="1124"/>
        <v>1000</v>
      </c>
      <c r="R601" s="4">
        <f t="shared" si="1124"/>
        <v>1000</v>
      </c>
      <c r="S601" s="4">
        <f t="shared" si="1124"/>
        <v>0</v>
      </c>
      <c r="T601" s="4">
        <f t="shared" si="1124"/>
        <v>1000</v>
      </c>
      <c r="U601" s="135">
        <f t="shared" si="1124"/>
        <v>0</v>
      </c>
      <c r="V601" s="4">
        <f t="shared" si="1124"/>
        <v>1000</v>
      </c>
      <c r="W601" s="67"/>
    </row>
    <row r="602" spans="1:23" ht="47.25" hidden="1" outlineLevel="3" x14ac:dyDescent="0.2">
      <c r="A602" s="5" t="s">
        <v>362</v>
      </c>
      <c r="B602" s="5" t="s">
        <v>308</v>
      </c>
      <c r="C602" s="5" t="s">
        <v>44</v>
      </c>
      <c r="D602" s="5"/>
      <c r="E602" s="21" t="s">
        <v>45</v>
      </c>
      <c r="F602" s="4">
        <f t="shared" si="1124"/>
        <v>1000</v>
      </c>
      <c r="G602" s="4">
        <f t="shared" si="1124"/>
        <v>0</v>
      </c>
      <c r="H602" s="4">
        <f t="shared" si="1124"/>
        <v>1000</v>
      </c>
      <c r="I602" s="135">
        <f t="shared" si="1124"/>
        <v>0</v>
      </c>
      <c r="J602" s="135">
        <f t="shared" si="1124"/>
        <v>0</v>
      </c>
      <c r="K602" s="135">
        <f t="shared" si="1124"/>
        <v>0</v>
      </c>
      <c r="L602" s="4">
        <f t="shared" si="1124"/>
        <v>1000</v>
      </c>
      <c r="M602" s="4">
        <f t="shared" si="1124"/>
        <v>1000</v>
      </c>
      <c r="N602" s="4">
        <f t="shared" si="1124"/>
        <v>0</v>
      </c>
      <c r="O602" s="4">
        <f t="shared" si="1124"/>
        <v>1000</v>
      </c>
      <c r="P602" s="135">
        <f t="shared" si="1124"/>
        <v>0</v>
      </c>
      <c r="Q602" s="4">
        <f t="shared" si="1124"/>
        <v>1000</v>
      </c>
      <c r="R602" s="4">
        <f t="shared" si="1124"/>
        <v>1000</v>
      </c>
      <c r="S602" s="4">
        <f t="shared" si="1124"/>
        <v>0</v>
      </c>
      <c r="T602" s="4">
        <f t="shared" si="1124"/>
        <v>1000</v>
      </c>
      <c r="U602" s="135">
        <f t="shared" si="1124"/>
        <v>0</v>
      </c>
      <c r="V602" s="4">
        <f t="shared" si="1124"/>
        <v>1000</v>
      </c>
      <c r="W602" s="67"/>
    </row>
    <row r="603" spans="1:23" ht="31.5" hidden="1" outlineLevel="4" x14ac:dyDescent="0.2">
      <c r="A603" s="5" t="s">
        <v>362</v>
      </c>
      <c r="B603" s="5" t="s">
        <v>308</v>
      </c>
      <c r="C603" s="5" t="s">
        <v>332</v>
      </c>
      <c r="D603" s="5"/>
      <c r="E603" s="21" t="s">
        <v>333</v>
      </c>
      <c r="F603" s="4">
        <f t="shared" si="1124"/>
        <v>1000</v>
      </c>
      <c r="G603" s="4">
        <f t="shared" si="1124"/>
        <v>0</v>
      </c>
      <c r="H603" s="4">
        <f t="shared" si="1124"/>
        <v>1000</v>
      </c>
      <c r="I603" s="135">
        <f t="shared" si="1124"/>
        <v>0</v>
      </c>
      <c r="J603" s="135">
        <f t="shared" si="1124"/>
        <v>0</v>
      </c>
      <c r="K603" s="135">
        <f t="shared" si="1124"/>
        <v>0</v>
      </c>
      <c r="L603" s="4">
        <f t="shared" si="1124"/>
        <v>1000</v>
      </c>
      <c r="M603" s="4">
        <f t="shared" si="1124"/>
        <v>1000</v>
      </c>
      <c r="N603" s="4">
        <f t="shared" si="1124"/>
        <v>0</v>
      </c>
      <c r="O603" s="4">
        <f t="shared" si="1124"/>
        <v>1000</v>
      </c>
      <c r="P603" s="135">
        <f t="shared" si="1124"/>
        <v>0</v>
      </c>
      <c r="Q603" s="4">
        <f t="shared" si="1124"/>
        <v>1000</v>
      </c>
      <c r="R603" s="4">
        <f t="shared" si="1124"/>
        <v>1000</v>
      </c>
      <c r="S603" s="4">
        <f t="shared" si="1124"/>
        <v>0</v>
      </c>
      <c r="T603" s="4">
        <f t="shared" si="1124"/>
        <v>1000</v>
      </c>
      <c r="U603" s="135">
        <f t="shared" si="1124"/>
        <v>0</v>
      </c>
      <c r="V603" s="4">
        <f t="shared" si="1124"/>
        <v>1000</v>
      </c>
      <c r="W603" s="67"/>
    </row>
    <row r="604" spans="1:23" ht="51" hidden="1" customHeight="1" outlineLevel="5" x14ac:dyDescent="0.2">
      <c r="A604" s="5" t="s">
        <v>362</v>
      </c>
      <c r="B604" s="5" t="s">
        <v>308</v>
      </c>
      <c r="C604" s="5" t="s">
        <v>653</v>
      </c>
      <c r="D604" s="5"/>
      <c r="E604" s="21" t="s">
        <v>654</v>
      </c>
      <c r="F604" s="4">
        <f t="shared" si="1124"/>
        <v>1000</v>
      </c>
      <c r="G604" s="4">
        <f t="shared" si="1124"/>
        <v>0</v>
      </c>
      <c r="H604" s="4">
        <f t="shared" si="1124"/>
        <v>1000</v>
      </c>
      <c r="I604" s="135">
        <f t="shared" si="1124"/>
        <v>0</v>
      </c>
      <c r="J604" s="135">
        <f t="shared" si="1124"/>
        <v>0</v>
      </c>
      <c r="K604" s="135">
        <f t="shared" si="1124"/>
        <v>0</v>
      </c>
      <c r="L604" s="4">
        <f t="shared" si="1124"/>
        <v>1000</v>
      </c>
      <c r="M604" s="4">
        <f t="shared" si="1124"/>
        <v>1000</v>
      </c>
      <c r="N604" s="4">
        <f t="shared" si="1124"/>
        <v>0</v>
      </c>
      <c r="O604" s="4">
        <f t="shared" si="1124"/>
        <v>1000</v>
      </c>
      <c r="P604" s="135">
        <f t="shared" si="1124"/>
        <v>0</v>
      </c>
      <c r="Q604" s="4">
        <f t="shared" si="1124"/>
        <v>1000</v>
      </c>
      <c r="R604" s="4">
        <f t="shared" si="1124"/>
        <v>1000</v>
      </c>
      <c r="S604" s="4">
        <f t="shared" si="1124"/>
        <v>0</v>
      </c>
      <c r="T604" s="4">
        <f t="shared" si="1124"/>
        <v>1000</v>
      </c>
      <c r="U604" s="135">
        <f t="shared" si="1124"/>
        <v>0</v>
      </c>
      <c r="V604" s="4">
        <f t="shared" si="1124"/>
        <v>1000</v>
      </c>
      <c r="W604" s="67"/>
    </row>
    <row r="605" spans="1:23" ht="15.75" hidden="1" outlineLevel="7" x14ac:dyDescent="0.2">
      <c r="A605" s="11" t="s">
        <v>362</v>
      </c>
      <c r="B605" s="11" t="s">
        <v>308</v>
      </c>
      <c r="C605" s="11" t="s">
        <v>653</v>
      </c>
      <c r="D605" s="11" t="s">
        <v>33</v>
      </c>
      <c r="E605" s="16" t="s">
        <v>34</v>
      </c>
      <c r="F605" s="8">
        <v>1000</v>
      </c>
      <c r="G605" s="8"/>
      <c r="H605" s="8">
        <f t="shared" ref="H605" si="1125">SUM(F605:G605)</f>
        <v>1000</v>
      </c>
      <c r="I605" s="136"/>
      <c r="J605" s="136"/>
      <c r="K605" s="136"/>
      <c r="L605" s="8">
        <f t="shared" ref="L605" si="1126">SUM(H605:K605)</f>
        <v>1000</v>
      </c>
      <c r="M605" s="8">
        <v>1000</v>
      </c>
      <c r="N605" s="8"/>
      <c r="O605" s="8">
        <f t="shared" ref="O605" si="1127">SUM(M605:N605)</f>
        <v>1000</v>
      </c>
      <c r="P605" s="136"/>
      <c r="Q605" s="8">
        <f t="shared" ref="Q605" si="1128">SUM(O605:P605)</f>
        <v>1000</v>
      </c>
      <c r="R605" s="8">
        <v>1000</v>
      </c>
      <c r="S605" s="8"/>
      <c r="T605" s="8">
        <f t="shared" ref="T605" si="1129">SUM(R605:S605)</f>
        <v>1000</v>
      </c>
      <c r="U605" s="136"/>
      <c r="V605" s="8">
        <f t="shared" ref="V605" si="1130">SUM(T605:U605)</f>
        <v>1000</v>
      </c>
      <c r="W605" s="67"/>
    </row>
    <row r="606" spans="1:23" ht="15.75" outlineLevel="7" x14ac:dyDescent="0.2">
      <c r="A606" s="11"/>
      <c r="B606" s="11"/>
      <c r="C606" s="11"/>
      <c r="D606" s="11"/>
      <c r="E606" s="16"/>
      <c r="F606" s="8"/>
      <c r="G606" s="8"/>
      <c r="H606" s="8"/>
      <c r="I606" s="136"/>
      <c r="J606" s="136"/>
      <c r="K606" s="136"/>
      <c r="L606" s="8"/>
      <c r="M606" s="8"/>
      <c r="N606" s="8"/>
      <c r="O606" s="8"/>
      <c r="P606" s="136"/>
      <c r="Q606" s="8"/>
      <c r="R606" s="8"/>
      <c r="S606" s="8"/>
      <c r="T606" s="8"/>
      <c r="U606" s="136"/>
      <c r="V606" s="8"/>
      <c r="W606" s="67"/>
    </row>
    <row r="607" spans="1:23" ht="31.5" x14ac:dyDescent="0.2">
      <c r="A607" s="5" t="s">
        <v>381</v>
      </c>
      <c r="B607" s="5"/>
      <c r="C607" s="5"/>
      <c r="D607" s="5"/>
      <c r="E607" s="21" t="s">
        <v>382</v>
      </c>
      <c r="F607" s="4">
        <f>F608+F615+F751</f>
        <v>1611932.16</v>
      </c>
      <c r="G607" s="4">
        <f>G608+G615+G751</f>
        <v>12034.175009999999</v>
      </c>
      <c r="H607" s="4">
        <f>H608+H615+H751</f>
        <v>1623966.33501</v>
      </c>
      <c r="I607" s="135">
        <f t="shared" ref="I607:V607" si="1131">I608+I615+I751+I774</f>
        <v>46774.084990000003</v>
      </c>
      <c r="J607" s="135">
        <f t="shared" si="1131"/>
        <v>1152.18337</v>
      </c>
      <c r="K607" s="135">
        <f t="shared" si="1131"/>
        <v>665.52</v>
      </c>
      <c r="L607" s="4">
        <f t="shared" si="1131"/>
        <v>1672558.1233700004</v>
      </c>
      <c r="M607" s="4">
        <f t="shared" si="1131"/>
        <v>1579169.0099999998</v>
      </c>
      <c r="N607" s="4">
        <f t="shared" si="1131"/>
        <v>9768.9999999999982</v>
      </c>
      <c r="O607" s="4">
        <f t="shared" si="1131"/>
        <v>1588938.01</v>
      </c>
      <c r="P607" s="135">
        <f t="shared" si="1131"/>
        <v>0</v>
      </c>
      <c r="Q607" s="4">
        <f t="shared" si="1131"/>
        <v>1588938.01</v>
      </c>
      <c r="R607" s="4">
        <f t="shared" si="1131"/>
        <v>1583798.8500000003</v>
      </c>
      <c r="S607" s="4">
        <f t="shared" si="1131"/>
        <v>4123.7</v>
      </c>
      <c r="T607" s="4">
        <f t="shared" si="1131"/>
        <v>1587922.5500000003</v>
      </c>
      <c r="U607" s="135">
        <f t="shared" si="1131"/>
        <v>0</v>
      </c>
      <c r="V607" s="4">
        <f t="shared" si="1131"/>
        <v>1587922.5500000003</v>
      </c>
      <c r="W607" s="67"/>
    </row>
    <row r="608" spans="1:23" ht="15.75" hidden="1" x14ac:dyDescent="0.2">
      <c r="A608" s="5" t="s">
        <v>381</v>
      </c>
      <c r="B608" s="5" t="s">
        <v>558</v>
      </c>
      <c r="C608" s="5"/>
      <c r="D608" s="5"/>
      <c r="E608" s="12" t="s">
        <v>542</v>
      </c>
      <c r="F608" s="4">
        <f>F609</f>
        <v>35.4</v>
      </c>
      <c r="G608" s="4">
        <f t="shared" ref="G608:L608" si="1132">G609</f>
        <v>0</v>
      </c>
      <c r="H608" s="4">
        <f t="shared" si="1132"/>
        <v>35.4</v>
      </c>
      <c r="I608" s="135">
        <f t="shared" si="1132"/>
        <v>0</v>
      </c>
      <c r="J608" s="135">
        <f t="shared" si="1132"/>
        <v>0</v>
      </c>
      <c r="K608" s="135">
        <f t="shared" si="1132"/>
        <v>0</v>
      </c>
      <c r="L608" s="4">
        <f t="shared" si="1132"/>
        <v>35.4</v>
      </c>
      <c r="M608" s="4">
        <f t="shared" ref="M608:R608" si="1133">M609</f>
        <v>35.4</v>
      </c>
      <c r="N608" s="4">
        <f t="shared" ref="N608" si="1134">N609</f>
        <v>0</v>
      </c>
      <c r="O608" s="4">
        <f t="shared" ref="O608:Q608" si="1135">O609</f>
        <v>35.4</v>
      </c>
      <c r="P608" s="135">
        <f t="shared" si="1135"/>
        <v>0</v>
      </c>
      <c r="Q608" s="4">
        <f t="shared" si="1135"/>
        <v>35.4</v>
      </c>
      <c r="R608" s="4">
        <f t="shared" si="1133"/>
        <v>35.4</v>
      </c>
      <c r="S608" s="4">
        <f t="shared" ref="S608" si="1136">S609</f>
        <v>0</v>
      </c>
      <c r="T608" s="4">
        <f t="shared" ref="T608:V608" si="1137">T609</f>
        <v>35.4</v>
      </c>
      <c r="U608" s="135">
        <f t="shared" si="1137"/>
        <v>0</v>
      </c>
      <c r="V608" s="4">
        <f t="shared" si="1137"/>
        <v>35.4</v>
      </c>
      <c r="W608" s="67"/>
    </row>
    <row r="609" spans="1:23" ht="15.75" hidden="1" outlineLevel="1" x14ac:dyDescent="0.2">
      <c r="A609" s="5" t="s">
        <v>381</v>
      </c>
      <c r="B609" s="5" t="s">
        <v>15</v>
      </c>
      <c r="C609" s="5"/>
      <c r="D609" s="5"/>
      <c r="E609" s="21" t="s">
        <v>16</v>
      </c>
      <c r="F609" s="4">
        <f t="shared" ref="F609:V613" si="1138">F610</f>
        <v>35.4</v>
      </c>
      <c r="G609" s="4">
        <f t="shared" si="1138"/>
        <v>0</v>
      </c>
      <c r="H609" s="4">
        <f t="shared" si="1138"/>
        <v>35.4</v>
      </c>
      <c r="I609" s="135">
        <f t="shared" si="1138"/>
        <v>0</v>
      </c>
      <c r="J609" s="135">
        <f t="shared" si="1138"/>
        <v>0</v>
      </c>
      <c r="K609" s="135">
        <f t="shared" si="1138"/>
        <v>0</v>
      </c>
      <c r="L609" s="4">
        <f t="shared" si="1138"/>
        <v>35.4</v>
      </c>
      <c r="M609" s="4">
        <f t="shared" ref="M609:M611" si="1139">M610</f>
        <v>35.4</v>
      </c>
      <c r="N609" s="4">
        <f t="shared" si="1138"/>
        <v>0</v>
      </c>
      <c r="O609" s="4">
        <f t="shared" si="1138"/>
        <v>35.4</v>
      </c>
      <c r="P609" s="135">
        <f t="shared" si="1138"/>
        <v>0</v>
      </c>
      <c r="Q609" s="4">
        <f t="shared" si="1138"/>
        <v>35.4</v>
      </c>
      <c r="R609" s="4">
        <f t="shared" ref="R609:R611" si="1140">R610</f>
        <v>35.4</v>
      </c>
      <c r="S609" s="4">
        <f t="shared" si="1138"/>
        <v>0</v>
      </c>
      <c r="T609" s="4">
        <f t="shared" si="1138"/>
        <v>35.4</v>
      </c>
      <c r="U609" s="135">
        <f t="shared" si="1138"/>
        <v>0</v>
      </c>
      <c r="V609" s="4">
        <f t="shared" si="1138"/>
        <v>35.4</v>
      </c>
      <c r="W609" s="67"/>
    </row>
    <row r="610" spans="1:23" ht="31.5" hidden="1" outlineLevel="2" x14ac:dyDescent="0.2">
      <c r="A610" s="5" t="s">
        <v>381</v>
      </c>
      <c r="B610" s="5" t="s">
        <v>15</v>
      </c>
      <c r="C610" s="5" t="s">
        <v>52</v>
      </c>
      <c r="D610" s="5"/>
      <c r="E610" s="21" t="s">
        <v>53</v>
      </c>
      <c r="F610" s="4">
        <f t="shared" si="1138"/>
        <v>35.4</v>
      </c>
      <c r="G610" s="4">
        <f t="shared" si="1138"/>
        <v>0</v>
      </c>
      <c r="H610" s="4">
        <f t="shared" si="1138"/>
        <v>35.4</v>
      </c>
      <c r="I610" s="135">
        <f t="shared" si="1138"/>
        <v>0</v>
      </c>
      <c r="J610" s="135">
        <f t="shared" si="1138"/>
        <v>0</v>
      </c>
      <c r="K610" s="135">
        <f t="shared" si="1138"/>
        <v>0</v>
      </c>
      <c r="L610" s="4">
        <f t="shared" si="1138"/>
        <v>35.4</v>
      </c>
      <c r="M610" s="4">
        <f t="shared" si="1139"/>
        <v>35.4</v>
      </c>
      <c r="N610" s="4">
        <f t="shared" si="1138"/>
        <v>0</v>
      </c>
      <c r="O610" s="4">
        <f t="shared" si="1138"/>
        <v>35.4</v>
      </c>
      <c r="P610" s="135">
        <f t="shared" si="1138"/>
        <v>0</v>
      </c>
      <c r="Q610" s="4">
        <f t="shared" si="1138"/>
        <v>35.4</v>
      </c>
      <c r="R610" s="4">
        <f t="shared" si="1140"/>
        <v>35.4</v>
      </c>
      <c r="S610" s="4">
        <f t="shared" si="1138"/>
        <v>0</v>
      </c>
      <c r="T610" s="4">
        <f t="shared" si="1138"/>
        <v>35.4</v>
      </c>
      <c r="U610" s="135">
        <f t="shared" si="1138"/>
        <v>0</v>
      </c>
      <c r="V610" s="4">
        <f t="shared" si="1138"/>
        <v>35.4</v>
      </c>
      <c r="W610" s="67"/>
    </row>
    <row r="611" spans="1:23" ht="31.5" hidden="1" outlineLevel="3" x14ac:dyDescent="0.2">
      <c r="A611" s="5" t="s">
        <v>381</v>
      </c>
      <c r="B611" s="5" t="s">
        <v>15</v>
      </c>
      <c r="C611" s="5" t="s">
        <v>98</v>
      </c>
      <c r="D611" s="5"/>
      <c r="E611" s="21" t="s">
        <v>99</v>
      </c>
      <c r="F611" s="4">
        <f t="shared" si="1138"/>
        <v>35.4</v>
      </c>
      <c r="G611" s="4">
        <f t="shared" si="1138"/>
        <v>0</v>
      </c>
      <c r="H611" s="4">
        <f t="shared" si="1138"/>
        <v>35.4</v>
      </c>
      <c r="I611" s="135">
        <f t="shared" si="1138"/>
        <v>0</v>
      </c>
      <c r="J611" s="135">
        <f t="shared" si="1138"/>
        <v>0</v>
      </c>
      <c r="K611" s="135">
        <f t="shared" si="1138"/>
        <v>0</v>
      </c>
      <c r="L611" s="4">
        <f t="shared" si="1138"/>
        <v>35.4</v>
      </c>
      <c r="M611" s="4">
        <f t="shared" si="1139"/>
        <v>35.4</v>
      </c>
      <c r="N611" s="4">
        <f t="shared" si="1138"/>
        <v>0</v>
      </c>
      <c r="O611" s="4">
        <f t="shared" si="1138"/>
        <v>35.4</v>
      </c>
      <c r="P611" s="135">
        <f t="shared" si="1138"/>
        <v>0</v>
      </c>
      <c r="Q611" s="4">
        <f t="shared" si="1138"/>
        <v>35.4</v>
      </c>
      <c r="R611" s="4">
        <f t="shared" si="1140"/>
        <v>35.4</v>
      </c>
      <c r="S611" s="4">
        <f t="shared" si="1138"/>
        <v>0</v>
      </c>
      <c r="T611" s="4">
        <f t="shared" si="1138"/>
        <v>35.4</v>
      </c>
      <c r="U611" s="135">
        <f t="shared" si="1138"/>
        <v>0</v>
      </c>
      <c r="V611" s="4">
        <f t="shared" si="1138"/>
        <v>35.4</v>
      </c>
      <c r="W611" s="67"/>
    </row>
    <row r="612" spans="1:23" ht="47.25" hidden="1" outlineLevel="4" x14ac:dyDescent="0.2">
      <c r="A612" s="5" t="s">
        <v>381</v>
      </c>
      <c r="B612" s="5" t="s">
        <v>15</v>
      </c>
      <c r="C612" s="5" t="s">
        <v>100</v>
      </c>
      <c r="D612" s="5"/>
      <c r="E612" s="21" t="s">
        <v>101</v>
      </c>
      <c r="F612" s="4">
        <f>F613</f>
        <v>35.4</v>
      </c>
      <c r="G612" s="4">
        <f t="shared" si="1138"/>
        <v>0</v>
      </c>
      <c r="H612" s="4">
        <f t="shared" si="1138"/>
        <v>35.4</v>
      </c>
      <c r="I612" s="135">
        <f t="shared" si="1138"/>
        <v>0</v>
      </c>
      <c r="J612" s="135">
        <f t="shared" si="1138"/>
        <v>0</v>
      </c>
      <c r="K612" s="135">
        <f t="shared" si="1138"/>
        <v>0</v>
      </c>
      <c r="L612" s="4">
        <f t="shared" si="1138"/>
        <v>35.4</v>
      </c>
      <c r="M612" s="4">
        <f t="shared" ref="M612:R613" si="1141">M613</f>
        <v>35.4</v>
      </c>
      <c r="N612" s="4">
        <f t="shared" si="1138"/>
        <v>0</v>
      </c>
      <c r="O612" s="4">
        <f t="shared" si="1138"/>
        <v>35.4</v>
      </c>
      <c r="P612" s="135">
        <f t="shared" si="1138"/>
        <v>0</v>
      </c>
      <c r="Q612" s="4">
        <f t="shared" si="1138"/>
        <v>35.4</v>
      </c>
      <c r="R612" s="4">
        <f t="shared" si="1141"/>
        <v>35.4</v>
      </c>
      <c r="S612" s="4">
        <f t="shared" si="1138"/>
        <v>0</v>
      </c>
      <c r="T612" s="4">
        <f t="shared" si="1138"/>
        <v>35.4</v>
      </c>
      <c r="U612" s="135">
        <f t="shared" si="1138"/>
        <v>0</v>
      </c>
      <c r="V612" s="4">
        <f t="shared" si="1138"/>
        <v>35.4</v>
      </c>
      <c r="W612" s="67"/>
    </row>
    <row r="613" spans="1:23" ht="15.75" hidden="1" outlineLevel="5" x14ac:dyDescent="0.2">
      <c r="A613" s="5" t="s">
        <v>381</v>
      </c>
      <c r="B613" s="5" t="s">
        <v>15</v>
      </c>
      <c r="C613" s="5" t="s">
        <v>102</v>
      </c>
      <c r="D613" s="5"/>
      <c r="E613" s="21" t="s">
        <v>103</v>
      </c>
      <c r="F613" s="4">
        <f>F614</f>
        <v>35.4</v>
      </c>
      <c r="G613" s="4">
        <f t="shared" si="1138"/>
        <v>0</v>
      </c>
      <c r="H613" s="4">
        <f t="shared" si="1138"/>
        <v>35.4</v>
      </c>
      <c r="I613" s="135">
        <f t="shared" si="1138"/>
        <v>0</v>
      </c>
      <c r="J613" s="135">
        <f t="shared" si="1138"/>
        <v>0</v>
      </c>
      <c r="K613" s="135">
        <f t="shared" si="1138"/>
        <v>0</v>
      </c>
      <c r="L613" s="4">
        <f t="shared" si="1138"/>
        <v>35.4</v>
      </c>
      <c r="M613" s="4">
        <f t="shared" si="1141"/>
        <v>35.4</v>
      </c>
      <c r="N613" s="4">
        <f t="shared" si="1138"/>
        <v>0</v>
      </c>
      <c r="O613" s="4">
        <f t="shared" si="1138"/>
        <v>35.4</v>
      </c>
      <c r="P613" s="135">
        <f t="shared" si="1138"/>
        <v>0</v>
      </c>
      <c r="Q613" s="4">
        <f t="shared" si="1138"/>
        <v>35.4</v>
      </c>
      <c r="R613" s="4">
        <f t="shared" si="1141"/>
        <v>35.4</v>
      </c>
      <c r="S613" s="4">
        <f t="shared" si="1138"/>
        <v>0</v>
      </c>
      <c r="T613" s="4">
        <f t="shared" si="1138"/>
        <v>35.4</v>
      </c>
      <c r="U613" s="135">
        <f t="shared" si="1138"/>
        <v>0</v>
      </c>
      <c r="V613" s="4">
        <f t="shared" si="1138"/>
        <v>35.4</v>
      </c>
      <c r="W613" s="67"/>
    </row>
    <row r="614" spans="1:23" ht="31.5" hidden="1" outlineLevel="7" x14ac:dyDescent="0.2">
      <c r="A614" s="11" t="s">
        <v>381</v>
      </c>
      <c r="B614" s="11" t="s">
        <v>15</v>
      </c>
      <c r="C614" s="11" t="s">
        <v>102</v>
      </c>
      <c r="D614" s="11" t="s">
        <v>11</v>
      </c>
      <c r="E614" s="16" t="s">
        <v>12</v>
      </c>
      <c r="F614" s="8">
        <v>35.4</v>
      </c>
      <c r="G614" s="8"/>
      <c r="H614" s="8">
        <f t="shared" ref="H614" si="1142">SUM(F614:G614)</f>
        <v>35.4</v>
      </c>
      <c r="I614" s="136"/>
      <c r="J614" s="136"/>
      <c r="K614" s="136"/>
      <c r="L614" s="8">
        <f t="shared" ref="L614" si="1143">SUM(H614:K614)</f>
        <v>35.4</v>
      </c>
      <c r="M614" s="8">
        <v>35.4</v>
      </c>
      <c r="N614" s="8"/>
      <c r="O614" s="8">
        <f t="shared" ref="O614" si="1144">SUM(M614:N614)</f>
        <v>35.4</v>
      </c>
      <c r="P614" s="136"/>
      <c r="Q614" s="8">
        <f t="shared" ref="Q614" si="1145">SUM(O614:P614)</f>
        <v>35.4</v>
      </c>
      <c r="R614" s="8">
        <v>35.4</v>
      </c>
      <c r="S614" s="8"/>
      <c r="T614" s="8">
        <f t="shared" ref="T614" si="1146">SUM(R614:S614)</f>
        <v>35.4</v>
      </c>
      <c r="U614" s="136"/>
      <c r="V614" s="8">
        <f t="shared" ref="V614" si="1147">SUM(T614:U614)</f>
        <v>35.4</v>
      </c>
      <c r="W614" s="67"/>
    </row>
    <row r="615" spans="1:23" ht="15.75" outlineLevel="7" x14ac:dyDescent="0.2">
      <c r="A615" s="5" t="s">
        <v>381</v>
      </c>
      <c r="B615" s="5" t="s">
        <v>559</v>
      </c>
      <c r="C615" s="11"/>
      <c r="D615" s="11"/>
      <c r="E615" s="12" t="s">
        <v>543</v>
      </c>
      <c r="F615" s="4">
        <f t="shared" ref="F615:V615" si="1148">F616+F646+F682+F696+F707+F718</f>
        <v>1583524.36</v>
      </c>
      <c r="G615" s="4">
        <f t="shared" si="1148"/>
        <v>12036.775009999999</v>
      </c>
      <c r="H615" s="4">
        <f t="shared" si="1148"/>
        <v>1595561.1350100001</v>
      </c>
      <c r="I615" s="135">
        <f t="shared" si="1148"/>
        <v>46575.859750000003</v>
      </c>
      <c r="J615" s="135">
        <f t="shared" si="1148"/>
        <v>1064.9949999999999</v>
      </c>
      <c r="K615" s="135">
        <f t="shared" si="1148"/>
        <v>665.52</v>
      </c>
      <c r="L615" s="4">
        <f t="shared" si="1148"/>
        <v>1643867.5097600003</v>
      </c>
      <c r="M615" s="4">
        <f t="shared" si="1148"/>
        <v>1549796.91</v>
      </c>
      <c r="N615" s="4">
        <f t="shared" si="1148"/>
        <v>9771.5999999999985</v>
      </c>
      <c r="O615" s="4">
        <f t="shared" si="1148"/>
        <v>1559568.51</v>
      </c>
      <c r="P615" s="135">
        <f t="shared" si="1148"/>
        <v>0</v>
      </c>
      <c r="Q615" s="4">
        <f t="shared" si="1148"/>
        <v>1559568.51</v>
      </c>
      <c r="R615" s="4">
        <f t="shared" si="1148"/>
        <v>1554791.7500000005</v>
      </c>
      <c r="S615" s="4">
        <f t="shared" si="1148"/>
        <v>4123.7</v>
      </c>
      <c r="T615" s="4">
        <f t="shared" si="1148"/>
        <v>1558915.4500000004</v>
      </c>
      <c r="U615" s="135">
        <f t="shared" si="1148"/>
        <v>0</v>
      </c>
      <c r="V615" s="4">
        <f t="shared" si="1148"/>
        <v>1558915.4500000004</v>
      </c>
      <c r="W615" s="67"/>
    </row>
    <row r="616" spans="1:23" ht="15.75" outlineLevel="1" x14ac:dyDescent="0.2">
      <c r="A616" s="5" t="s">
        <v>381</v>
      </c>
      <c r="B616" s="5" t="s">
        <v>383</v>
      </c>
      <c r="C616" s="5"/>
      <c r="D616" s="5"/>
      <c r="E616" s="21" t="s">
        <v>384</v>
      </c>
      <c r="F616" s="4">
        <f>F617</f>
        <v>649228.9</v>
      </c>
      <c r="G616" s="4">
        <f t="shared" ref="G616:L616" si="1149">G617</f>
        <v>528.20792000000006</v>
      </c>
      <c r="H616" s="4">
        <f t="shared" si="1149"/>
        <v>649757.10791999998</v>
      </c>
      <c r="I616" s="135">
        <f t="shared" si="1149"/>
        <v>2120.2585199999999</v>
      </c>
      <c r="J616" s="135">
        <f t="shared" si="1149"/>
        <v>200</v>
      </c>
      <c r="K616" s="135">
        <f t="shared" si="1149"/>
        <v>415.52</v>
      </c>
      <c r="L616" s="4">
        <f t="shared" si="1149"/>
        <v>652492.88644000003</v>
      </c>
      <c r="M616" s="4">
        <f t="shared" ref="M616:R616" si="1150">M617</f>
        <v>623577</v>
      </c>
      <c r="N616" s="4">
        <f t="shared" ref="N616" si="1151">N617</f>
        <v>5708.7</v>
      </c>
      <c r="O616" s="4">
        <f t="shared" ref="O616:Q616" si="1152">O617</f>
        <v>629285.69999999995</v>
      </c>
      <c r="P616" s="135">
        <f t="shared" si="1152"/>
        <v>0</v>
      </c>
      <c r="Q616" s="4">
        <f t="shared" si="1152"/>
        <v>629285.69999999995</v>
      </c>
      <c r="R616" s="4">
        <f t="shared" si="1150"/>
        <v>620732.10000000009</v>
      </c>
      <c r="S616" s="4">
        <f t="shared" ref="S616" si="1153">S617</f>
        <v>5674.4</v>
      </c>
      <c r="T616" s="4">
        <f t="shared" ref="T616:V616" si="1154">T617</f>
        <v>626406.5</v>
      </c>
      <c r="U616" s="135">
        <f t="shared" si="1154"/>
        <v>0</v>
      </c>
      <c r="V616" s="4">
        <f t="shared" si="1154"/>
        <v>626406.5</v>
      </c>
      <c r="W616" s="67"/>
    </row>
    <row r="617" spans="1:23" ht="31.5" outlineLevel="2" x14ac:dyDescent="0.2">
      <c r="A617" s="5" t="s">
        <v>381</v>
      </c>
      <c r="B617" s="5" t="s">
        <v>383</v>
      </c>
      <c r="C617" s="5" t="s">
        <v>289</v>
      </c>
      <c r="D617" s="5"/>
      <c r="E617" s="21" t="s">
        <v>290</v>
      </c>
      <c r="F617" s="4">
        <f t="shared" ref="F617:V617" si="1155">F618+F635</f>
        <v>649228.9</v>
      </c>
      <c r="G617" s="4">
        <f t="shared" si="1155"/>
        <v>528.20792000000006</v>
      </c>
      <c r="H617" s="4">
        <f t="shared" si="1155"/>
        <v>649757.10791999998</v>
      </c>
      <c r="I617" s="135">
        <f t="shared" si="1155"/>
        <v>2120.2585199999999</v>
      </c>
      <c r="J617" s="135">
        <f t="shared" si="1155"/>
        <v>200</v>
      </c>
      <c r="K617" s="135">
        <f t="shared" si="1155"/>
        <v>415.52</v>
      </c>
      <c r="L617" s="4">
        <f t="shared" si="1155"/>
        <v>652492.88644000003</v>
      </c>
      <c r="M617" s="4">
        <f t="shared" si="1155"/>
        <v>623577</v>
      </c>
      <c r="N617" s="4">
        <f t="shared" si="1155"/>
        <v>5708.7</v>
      </c>
      <c r="O617" s="4">
        <f t="shared" si="1155"/>
        <v>629285.69999999995</v>
      </c>
      <c r="P617" s="135">
        <f t="shared" si="1155"/>
        <v>0</v>
      </c>
      <c r="Q617" s="4">
        <f t="shared" si="1155"/>
        <v>629285.69999999995</v>
      </c>
      <c r="R617" s="4">
        <f t="shared" si="1155"/>
        <v>620732.10000000009</v>
      </c>
      <c r="S617" s="4">
        <f t="shared" si="1155"/>
        <v>5674.4</v>
      </c>
      <c r="T617" s="4">
        <f t="shared" si="1155"/>
        <v>626406.5</v>
      </c>
      <c r="U617" s="135">
        <f t="shared" si="1155"/>
        <v>0</v>
      </c>
      <c r="V617" s="4">
        <f t="shared" si="1155"/>
        <v>626406.5</v>
      </c>
      <c r="W617" s="67"/>
    </row>
    <row r="618" spans="1:23" ht="31.5" outlineLevel="3" x14ac:dyDescent="0.2">
      <c r="A618" s="5" t="s">
        <v>381</v>
      </c>
      <c r="B618" s="5" t="s">
        <v>383</v>
      </c>
      <c r="C618" s="5" t="s">
        <v>291</v>
      </c>
      <c r="D618" s="5"/>
      <c r="E618" s="21" t="s">
        <v>292</v>
      </c>
      <c r="F618" s="4">
        <f t="shared" ref="F618:V618" si="1156">F619+F632</f>
        <v>17495.3</v>
      </c>
      <c r="G618" s="4">
        <f t="shared" si="1156"/>
        <v>-892.69208000000003</v>
      </c>
      <c r="H618" s="4">
        <f t="shared" si="1156"/>
        <v>16602.607919999999</v>
      </c>
      <c r="I618" s="135">
        <f t="shared" si="1156"/>
        <v>2318.4837600000001</v>
      </c>
      <c r="J618" s="135">
        <f t="shared" si="1156"/>
        <v>200</v>
      </c>
      <c r="K618" s="135">
        <f t="shared" si="1156"/>
        <v>415.52</v>
      </c>
      <c r="L618" s="4">
        <f t="shared" si="1156"/>
        <v>19536.611679999998</v>
      </c>
      <c r="M618" s="4">
        <f t="shared" si="1156"/>
        <v>10550</v>
      </c>
      <c r="N618" s="4">
        <f t="shared" si="1156"/>
        <v>0</v>
      </c>
      <c r="O618" s="4">
        <f t="shared" si="1156"/>
        <v>10550</v>
      </c>
      <c r="P618" s="135">
        <f t="shared" si="1156"/>
        <v>0</v>
      </c>
      <c r="Q618" s="4">
        <f t="shared" si="1156"/>
        <v>10550</v>
      </c>
      <c r="R618" s="4">
        <f t="shared" si="1156"/>
        <v>11222.5</v>
      </c>
      <c r="S618" s="4">
        <f t="shared" si="1156"/>
        <v>0</v>
      </c>
      <c r="T618" s="4">
        <f t="shared" si="1156"/>
        <v>11222.5</v>
      </c>
      <c r="U618" s="135">
        <f t="shared" si="1156"/>
        <v>0</v>
      </c>
      <c r="V618" s="4">
        <f t="shared" si="1156"/>
        <v>11222.5</v>
      </c>
      <c r="W618" s="67"/>
    </row>
    <row r="619" spans="1:23" ht="47.25" outlineLevel="4" x14ac:dyDescent="0.2">
      <c r="A619" s="5" t="s">
        <v>381</v>
      </c>
      <c r="B619" s="5" t="s">
        <v>383</v>
      </c>
      <c r="C619" s="5" t="s">
        <v>293</v>
      </c>
      <c r="D619" s="5"/>
      <c r="E619" s="21" t="s">
        <v>294</v>
      </c>
      <c r="F619" s="4">
        <f>F620+F628+F630+F622</f>
        <v>17095.3</v>
      </c>
      <c r="G619" s="4">
        <f>G620+G628+G630+G622+G624</f>
        <v>-892.69208000000003</v>
      </c>
      <c r="H619" s="4">
        <f t="shared" ref="H619" si="1157">H620+H628+H630+H622+H624</f>
        <v>16202.607919999999</v>
      </c>
      <c r="I619" s="135">
        <f>I620+I628+I630+I622+I624+I626</f>
        <v>2318.4837600000001</v>
      </c>
      <c r="J619" s="135">
        <f t="shared" ref="J619:V619" si="1158">J620+J628+J630+J622+J624+J626</f>
        <v>0</v>
      </c>
      <c r="K619" s="135">
        <f t="shared" si="1158"/>
        <v>415.52</v>
      </c>
      <c r="L619" s="4">
        <f t="shared" si="1158"/>
        <v>18936.611679999998</v>
      </c>
      <c r="M619" s="4">
        <f t="shared" si="1158"/>
        <v>10550</v>
      </c>
      <c r="N619" s="4">
        <f t="shared" si="1158"/>
        <v>0</v>
      </c>
      <c r="O619" s="4">
        <f t="shared" si="1158"/>
        <v>10550</v>
      </c>
      <c r="P619" s="135">
        <f t="shared" si="1158"/>
        <v>0</v>
      </c>
      <c r="Q619" s="4">
        <f t="shared" si="1158"/>
        <v>10550</v>
      </c>
      <c r="R619" s="4">
        <f t="shared" si="1158"/>
        <v>11222.5</v>
      </c>
      <c r="S619" s="4">
        <f t="shared" si="1158"/>
        <v>0</v>
      </c>
      <c r="T619" s="4">
        <f t="shared" si="1158"/>
        <v>11222.5</v>
      </c>
      <c r="U619" s="135">
        <f t="shared" si="1158"/>
        <v>0</v>
      </c>
      <c r="V619" s="4">
        <f t="shared" si="1158"/>
        <v>11222.5</v>
      </c>
      <c r="W619" s="67"/>
    </row>
    <row r="620" spans="1:23" ht="15.75" hidden="1" outlineLevel="5" x14ac:dyDescent="0.2">
      <c r="A620" s="5" t="s">
        <v>381</v>
      </c>
      <c r="B620" s="5" t="s">
        <v>383</v>
      </c>
      <c r="C620" s="5" t="s">
        <v>385</v>
      </c>
      <c r="D620" s="5"/>
      <c r="E620" s="21" t="s">
        <v>386</v>
      </c>
      <c r="F620" s="4">
        <f>F621</f>
        <v>10172.5</v>
      </c>
      <c r="G620" s="4">
        <f t="shared" ref="G620:L620" si="1159">G621</f>
        <v>-1250</v>
      </c>
      <c r="H620" s="4">
        <f t="shared" si="1159"/>
        <v>8922.5</v>
      </c>
      <c r="I620" s="135">
        <f t="shared" si="1159"/>
        <v>0</v>
      </c>
      <c r="J620" s="135">
        <f t="shared" si="1159"/>
        <v>0</v>
      </c>
      <c r="K620" s="135">
        <f t="shared" si="1159"/>
        <v>0</v>
      </c>
      <c r="L620" s="4">
        <f t="shared" si="1159"/>
        <v>8922.5</v>
      </c>
      <c r="M620" s="4">
        <f t="shared" ref="M620:R622" si="1160">M621</f>
        <v>9150</v>
      </c>
      <c r="N620" s="4">
        <f t="shared" ref="N620" si="1161">N621</f>
        <v>0</v>
      </c>
      <c r="O620" s="4">
        <f t="shared" ref="O620:Q620" si="1162">O621</f>
        <v>9150</v>
      </c>
      <c r="P620" s="135">
        <f t="shared" si="1162"/>
        <v>0</v>
      </c>
      <c r="Q620" s="4">
        <f t="shared" si="1162"/>
        <v>9150</v>
      </c>
      <c r="R620" s="4">
        <f t="shared" si="1160"/>
        <v>10172.5</v>
      </c>
      <c r="S620" s="4">
        <f t="shared" ref="S620" si="1163">S621</f>
        <v>0</v>
      </c>
      <c r="T620" s="4">
        <f t="shared" ref="T620:V620" si="1164">T621</f>
        <v>10172.5</v>
      </c>
      <c r="U620" s="135">
        <f t="shared" si="1164"/>
        <v>0</v>
      </c>
      <c r="V620" s="4">
        <f t="shared" si="1164"/>
        <v>10172.5</v>
      </c>
      <c r="W620" s="67"/>
    </row>
    <row r="621" spans="1:23" ht="15.75" hidden="1" outlineLevel="7" x14ac:dyDescent="0.2">
      <c r="A621" s="11" t="s">
        <v>381</v>
      </c>
      <c r="B621" s="11" t="s">
        <v>383</v>
      </c>
      <c r="C621" s="11" t="s">
        <v>385</v>
      </c>
      <c r="D621" s="11" t="s">
        <v>27</v>
      </c>
      <c r="E621" s="16" t="s">
        <v>28</v>
      </c>
      <c r="F621" s="8">
        <v>10172.5</v>
      </c>
      <c r="G621" s="8">
        <v>-1250</v>
      </c>
      <c r="H621" s="8">
        <f t="shared" ref="H621" si="1165">SUM(F621:G621)</f>
        <v>8922.5</v>
      </c>
      <c r="I621" s="136"/>
      <c r="J621" s="136"/>
      <c r="K621" s="136"/>
      <c r="L621" s="8">
        <f t="shared" ref="L621" si="1166">SUM(H621:K621)</f>
        <v>8922.5</v>
      </c>
      <c r="M621" s="8">
        <v>9150</v>
      </c>
      <c r="N621" s="8"/>
      <c r="O621" s="8">
        <f t="shared" ref="O621" si="1167">SUM(M621:N621)</f>
        <v>9150</v>
      </c>
      <c r="P621" s="136"/>
      <c r="Q621" s="8">
        <f t="shared" ref="Q621" si="1168">SUM(O621:P621)</f>
        <v>9150</v>
      </c>
      <c r="R621" s="8">
        <v>10172.5</v>
      </c>
      <c r="S621" s="8"/>
      <c r="T621" s="8">
        <f t="shared" ref="T621" si="1169">SUM(R621:S621)</f>
        <v>10172.5</v>
      </c>
      <c r="U621" s="136"/>
      <c r="V621" s="8">
        <f t="shared" ref="V621" si="1170">SUM(T621:U621)</f>
        <v>10172.5</v>
      </c>
      <c r="W621" s="67"/>
    </row>
    <row r="622" spans="1:23" s="91" customFormat="1" ht="15.75" hidden="1" outlineLevel="7" x14ac:dyDescent="0.2">
      <c r="A622" s="5" t="s">
        <v>381</v>
      </c>
      <c r="B622" s="5" t="s">
        <v>383</v>
      </c>
      <c r="C622" s="10" t="s">
        <v>592</v>
      </c>
      <c r="D622" s="10"/>
      <c r="E622" s="13" t="s">
        <v>590</v>
      </c>
      <c r="F622" s="4">
        <f>F623</f>
        <v>100</v>
      </c>
      <c r="G622" s="4">
        <f t="shared" ref="G622:L624" si="1171">G623</f>
        <v>0</v>
      </c>
      <c r="H622" s="4">
        <f t="shared" si="1171"/>
        <v>100</v>
      </c>
      <c r="I622" s="135">
        <f t="shared" si="1171"/>
        <v>0</v>
      </c>
      <c r="J622" s="135">
        <f t="shared" si="1171"/>
        <v>0</v>
      </c>
      <c r="K622" s="135">
        <f t="shared" si="1171"/>
        <v>0</v>
      </c>
      <c r="L622" s="4">
        <f t="shared" si="1171"/>
        <v>100</v>
      </c>
      <c r="M622" s="4">
        <f t="shared" si="1160"/>
        <v>0</v>
      </c>
      <c r="N622" s="4">
        <f t="shared" ref="N622" si="1172">N623</f>
        <v>0</v>
      </c>
      <c r="O622" s="4"/>
      <c r="P622" s="135">
        <f t="shared" ref="P622:Q624" si="1173">P623</f>
        <v>0</v>
      </c>
      <c r="Q622" s="4">
        <f t="shared" si="1173"/>
        <v>0</v>
      </c>
      <c r="R622" s="4">
        <f t="shared" si="1160"/>
        <v>0</v>
      </c>
      <c r="S622" s="4">
        <f t="shared" ref="S622" si="1174">S623</f>
        <v>0</v>
      </c>
      <c r="T622" s="4"/>
      <c r="U622" s="135">
        <f t="shared" ref="U622:V624" si="1175">U623</f>
        <v>0</v>
      </c>
      <c r="V622" s="4">
        <f t="shared" si="1175"/>
        <v>0</v>
      </c>
      <c r="W622" s="67"/>
    </row>
    <row r="623" spans="1:23" ht="31.5" hidden="1" outlineLevel="7" x14ac:dyDescent="0.2">
      <c r="A623" s="11" t="s">
        <v>381</v>
      </c>
      <c r="B623" s="11" t="s">
        <v>383</v>
      </c>
      <c r="C623" s="9" t="s">
        <v>592</v>
      </c>
      <c r="D623" s="9" t="s">
        <v>92</v>
      </c>
      <c r="E623" s="15" t="s">
        <v>591</v>
      </c>
      <c r="F623" s="8">
        <v>100</v>
      </c>
      <c r="G623" s="8"/>
      <c r="H623" s="8">
        <f t="shared" ref="H623" si="1176">SUM(F623:G623)</f>
        <v>100</v>
      </c>
      <c r="I623" s="136"/>
      <c r="J623" s="136"/>
      <c r="K623" s="136"/>
      <c r="L623" s="8">
        <f t="shared" ref="L623" si="1177">SUM(H623:K623)</f>
        <v>100</v>
      </c>
      <c r="M623" s="8"/>
      <c r="N623" s="8"/>
      <c r="O623" s="8"/>
      <c r="P623" s="136"/>
      <c r="Q623" s="8">
        <f t="shared" ref="Q623" si="1178">SUM(O623:P623)</f>
        <v>0</v>
      </c>
      <c r="R623" s="8"/>
      <c r="S623" s="8"/>
      <c r="T623" s="8"/>
      <c r="U623" s="136"/>
      <c r="V623" s="8">
        <f t="shared" ref="V623" si="1179">SUM(T623:U623)</f>
        <v>0</v>
      </c>
      <c r="W623" s="67"/>
    </row>
    <row r="624" spans="1:23" s="91" customFormat="1" ht="63" outlineLevel="7" x14ac:dyDescent="0.2">
      <c r="A624" s="5" t="s">
        <v>381</v>
      </c>
      <c r="B624" s="5" t="s">
        <v>383</v>
      </c>
      <c r="C624" s="10" t="s">
        <v>673</v>
      </c>
      <c r="D624" s="10"/>
      <c r="E624" s="66" t="s">
        <v>672</v>
      </c>
      <c r="F624" s="4"/>
      <c r="G624" s="4">
        <f t="shared" si="1171"/>
        <v>357.30792000000002</v>
      </c>
      <c r="H624" s="4">
        <f t="shared" si="1171"/>
        <v>357.30792000000002</v>
      </c>
      <c r="I624" s="135">
        <f t="shared" si="1171"/>
        <v>0</v>
      </c>
      <c r="J624" s="135">
        <f t="shared" si="1171"/>
        <v>0</v>
      </c>
      <c r="K624" s="135">
        <f t="shared" si="1171"/>
        <v>415.52</v>
      </c>
      <c r="L624" s="4">
        <f t="shared" si="1171"/>
        <v>772.82791999999995</v>
      </c>
      <c r="M624" s="4"/>
      <c r="N624" s="4"/>
      <c r="O624" s="4"/>
      <c r="P624" s="135">
        <f t="shared" si="1173"/>
        <v>0</v>
      </c>
      <c r="Q624" s="4"/>
      <c r="R624" s="4"/>
      <c r="S624" s="4"/>
      <c r="T624" s="4"/>
      <c r="U624" s="135">
        <f t="shared" si="1175"/>
        <v>0</v>
      </c>
      <c r="V624" s="4"/>
      <c r="W624" s="67"/>
    </row>
    <row r="625" spans="1:23" ht="31.5" outlineLevel="7" x14ac:dyDescent="0.2">
      <c r="A625" s="11" t="s">
        <v>381</v>
      </c>
      <c r="B625" s="11" t="s">
        <v>383</v>
      </c>
      <c r="C625" s="9" t="s">
        <v>673</v>
      </c>
      <c r="D625" s="9" t="s">
        <v>92</v>
      </c>
      <c r="E625" s="65" t="s">
        <v>591</v>
      </c>
      <c r="F625" s="8"/>
      <c r="G625" s="47">
        <v>357.30792000000002</v>
      </c>
      <c r="H625" s="47">
        <f t="shared" ref="H625" si="1180">SUM(F625:G625)</f>
        <v>357.30792000000002</v>
      </c>
      <c r="I625" s="139"/>
      <c r="J625" s="139"/>
      <c r="K625" s="139">
        <v>415.52</v>
      </c>
      <c r="L625" s="47">
        <f t="shared" ref="L625" si="1181">SUM(H625:K625)</f>
        <v>772.82791999999995</v>
      </c>
      <c r="M625" s="8"/>
      <c r="N625" s="8"/>
      <c r="O625" s="8"/>
      <c r="P625" s="139"/>
      <c r="Q625" s="47"/>
      <c r="R625" s="8"/>
      <c r="S625" s="8"/>
      <c r="T625" s="8"/>
      <c r="U625" s="139"/>
      <c r="V625" s="47"/>
      <c r="W625" s="67"/>
    </row>
    <row r="626" spans="1:23" ht="63" outlineLevel="7" x14ac:dyDescent="0.2">
      <c r="A626" s="5" t="s">
        <v>381</v>
      </c>
      <c r="B626" s="5" t="s">
        <v>383</v>
      </c>
      <c r="C626" s="10" t="s">
        <v>673</v>
      </c>
      <c r="D626" s="10"/>
      <c r="E626" s="66" t="s">
        <v>704</v>
      </c>
      <c r="F626" s="8"/>
      <c r="G626" s="47"/>
      <c r="H626" s="47"/>
      <c r="I626" s="135">
        <f t="shared" ref="I626" si="1182">I627</f>
        <v>2318.4837600000001</v>
      </c>
      <c r="J626" s="139"/>
      <c r="K626" s="139"/>
      <c r="L626" s="4">
        <f t="shared" ref="G626:L628" si="1183">L627</f>
        <v>2318.4837600000001</v>
      </c>
      <c r="M626" s="8"/>
      <c r="N626" s="8"/>
      <c r="O626" s="8"/>
      <c r="P626" s="139"/>
      <c r="Q626" s="47"/>
      <c r="R626" s="8"/>
      <c r="S626" s="8"/>
      <c r="T626" s="8"/>
      <c r="U626" s="139"/>
      <c r="V626" s="47"/>
      <c r="W626" s="67"/>
    </row>
    <row r="627" spans="1:23" ht="31.5" outlineLevel="7" x14ac:dyDescent="0.2">
      <c r="A627" s="11" t="s">
        <v>381</v>
      </c>
      <c r="B627" s="11" t="s">
        <v>383</v>
      </c>
      <c r="C627" s="9" t="s">
        <v>673</v>
      </c>
      <c r="D627" s="9" t="s">
        <v>92</v>
      </c>
      <c r="E627" s="65" t="s">
        <v>591</v>
      </c>
      <c r="F627" s="8"/>
      <c r="G627" s="47"/>
      <c r="H627" s="47"/>
      <c r="I627" s="139">
        <v>2318.4837600000001</v>
      </c>
      <c r="J627" s="139"/>
      <c r="K627" s="139"/>
      <c r="L627" s="47">
        <f t="shared" ref="L627:L629" si="1184">SUM(H627:K627)</f>
        <v>2318.4837600000001</v>
      </c>
      <c r="M627" s="8"/>
      <c r="N627" s="8"/>
      <c r="O627" s="8"/>
      <c r="P627" s="139"/>
      <c r="Q627" s="47"/>
      <c r="R627" s="8"/>
      <c r="S627" s="8"/>
      <c r="T627" s="8"/>
      <c r="U627" s="139"/>
      <c r="V627" s="47"/>
      <c r="W627" s="67"/>
    </row>
    <row r="628" spans="1:23" s="92" customFormat="1" ht="47.25" hidden="1" outlineLevel="5" x14ac:dyDescent="0.2">
      <c r="A628" s="5" t="s">
        <v>381</v>
      </c>
      <c r="B628" s="5" t="s">
        <v>383</v>
      </c>
      <c r="C628" s="5" t="s">
        <v>387</v>
      </c>
      <c r="D628" s="5"/>
      <c r="E628" s="21" t="s">
        <v>388</v>
      </c>
      <c r="F628" s="4">
        <f>F629</f>
        <v>4372.8</v>
      </c>
      <c r="G628" s="4">
        <f t="shared" si="1183"/>
        <v>0</v>
      </c>
      <c r="H628" s="4">
        <f t="shared" si="1183"/>
        <v>4372.8</v>
      </c>
      <c r="I628" s="135">
        <f t="shared" si="1183"/>
        <v>0</v>
      </c>
      <c r="J628" s="135">
        <f t="shared" si="1183"/>
        <v>0</v>
      </c>
      <c r="K628" s="135">
        <f t="shared" si="1183"/>
        <v>0</v>
      </c>
      <c r="L628" s="4">
        <f t="shared" si="1183"/>
        <v>4372.8</v>
      </c>
      <c r="M628" s="4">
        <f t="shared" ref="M628" si="1185">M629</f>
        <v>0</v>
      </c>
      <c r="N628" s="4">
        <f t="shared" ref="N628" si="1186">N629</f>
        <v>0</v>
      </c>
      <c r="O628" s="4"/>
      <c r="P628" s="135">
        <f t="shared" ref="P628:Q628" si="1187">P629</f>
        <v>0</v>
      </c>
      <c r="Q628" s="4">
        <f t="shared" si="1187"/>
        <v>0</v>
      </c>
      <c r="R628" s="4">
        <f t="shared" ref="R628" si="1188">R629</f>
        <v>0</v>
      </c>
      <c r="S628" s="4">
        <f t="shared" ref="S628" si="1189">S629</f>
        <v>0</v>
      </c>
      <c r="T628" s="4"/>
      <c r="U628" s="135">
        <f t="shared" ref="U628:V628" si="1190">U629</f>
        <v>0</v>
      </c>
      <c r="V628" s="4">
        <f t="shared" si="1190"/>
        <v>0</v>
      </c>
      <c r="W628" s="67"/>
    </row>
    <row r="629" spans="1:23" s="92" customFormat="1" ht="31.5" hidden="1" outlineLevel="7" x14ac:dyDescent="0.2">
      <c r="A629" s="11" t="s">
        <v>381</v>
      </c>
      <c r="B629" s="11" t="s">
        <v>383</v>
      </c>
      <c r="C629" s="11" t="s">
        <v>387</v>
      </c>
      <c r="D629" s="11" t="s">
        <v>92</v>
      </c>
      <c r="E629" s="16" t="s">
        <v>93</v>
      </c>
      <c r="F629" s="8">
        <v>4372.8</v>
      </c>
      <c r="G629" s="8"/>
      <c r="H629" s="8">
        <f t="shared" ref="H629" si="1191">SUM(F629:G629)</f>
        <v>4372.8</v>
      </c>
      <c r="I629" s="136"/>
      <c r="J629" s="136"/>
      <c r="K629" s="136"/>
      <c r="L629" s="8">
        <f t="shared" si="1184"/>
        <v>4372.8</v>
      </c>
      <c r="M629" s="8"/>
      <c r="N629" s="8"/>
      <c r="O629" s="8"/>
      <c r="P629" s="136"/>
      <c r="Q629" s="8">
        <f t="shared" ref="Q629" si="1192">SUM(O629:P629)</f>
        <v>0</v>
      </c>
      <c r="R629" s="8"/>
      <c r="S629" s="8"/>
      <c r="T629" s="8"/>
      <c r="U629" s="136"/>
      <c r="V629" s="8">
        <f t="shared" ref="V629" si="1193">SUM(T629:U629)</f>
        <v>0</v>
      </c>
      <c r="W629" s="67"/>
    </row>
    <row r="630" spans="1:23" s="92" customFormat="1" ht="63" hidden="1" outlineLevel="5" x14ac:dyDescent="0.2">
      <c r="A630" s="5" t="s">
        <v>381</v>
      </c>
      <c r="B630" s="5" t="s">
        <v>383</v>
      </c>
      <c r="C630" s="5" t="s">
        <v>389</v>
      </c>
      <c r="D630" s="5"/>
      <c r="E630" s="21" t="s">
        <v>390</v>
      </c>
      <c r="F630" s="4">
        <f>F631</f>
        <v>2450</v>
      </c>
      <c r="G630" s="4">
        <f t="shared" ref="G630:L630" si="1194">G631</f>
        <v>0</v>
      </c>
      <c r="H630" s="4">
        <f t="shared" si="1194"/>
        <v>2450</v>
      </c>
      <c r="I630" s="135">
        <f t="shared" si="1194"/>
        <v>0</v>
      </c>
      <c r="J630" s="135">
        <f t="shared" si="1194"/>
        <v>0</v>
      </c>
      <c r="K630" s="135">
        <f t="shared" si="1194"/>
        <v>0</v>
      </c>
      <c r="L630" s="4">
        <f t="shared" si="1194"/>
        <v>2450</v>
      </c>
      <c r="M630" s="4">
        <f t="shared" ref="M630" si="1195">M631</f>
        <v>1400</v>
      </c>
      <c r="N630" s="4">
        <f t="shared" ref="N630" si="1196">N631</f>
        <v>0</v>
      </c>
      <c r="O630" s="4">
        <f t="shared" ref="O630:Q630" si="1197">O631</f>
        <v>1400</v>
      </c>
      <c r="P630" s="135">
        <f t="shared" si="1197"/>
        <v>0</v>
      </c>
      <c r="Q630" s="4">
        <f t="shared" si="1197"/>
        <v>1400</v>
      </c>
      <c r="R630" s="4">
        <f t="shared" ref="R630" si="1198">R631</f>
        <v>1050</v>
      </c>
      <c r="S630" s="4">
        <f t="shared" ref="S630" si="1199">S631</f>
        <v>0</v>
      </c>
      <c r="T630" s="4">
        <f t="shared" ref="T630:V630" si="1200">T631</f>
        <v>1050</v>
      </c>
      <c r="U630" s="135">
        <f t="shared" si="1200"/>
        <v>0</v>
      </c>
      <c r="V630" s="4">
        <f t="shared" si="1200"/>
        <v>1050</v>
      </c>
      <c r="W630" s="67"/>
    </row>
    <row r="631" spans="1:23" s="92" customFormat="1" ht="31.5" hidden="1" outlineLevel="7" x14ac:dyDescent="0.2">
      <c r="A631" s="11" t="s">
        <v>381</v>
      </c>
      <c r="B631" s="11" t="s">
        <v>383</v>
      </c>
      <c r="C631" s="11" t="s">
        <v>389</v>
      </c>
      <c r="D631" s="11" t="s">
        <v>92</v>
      </c>
      <c r="E631" s="16" t="s">
        <v>93</v>
      </c>
      <c r="F631" s="8">
        <v>2450</v>
      </c>
      <c r="G631" s="8"/>
      <c r="H631" s="8">
        <f t="shared" ref="H631" si="1201">SUM(F631:G631)</f>
        <v>2450</v>
      </c>
      <c r="I631" s="136"/>
      <c r="J631" s="136"/>
      <c r="K631" s="136"/>
      <c r="L631" s="8">
        <f t="shared" ref="L631" si="1202">SUM(H631:K631)</f>
        <v>2450</v>
      </c>
      <c r="M631" s="8">
        <v>1400</v>
      </c>
      <c r="N631" s="8"/>
      <c r="O631" s="8">
        <f t="shared" ref="O631" si="1203">SUM(M631:N631)</f>
        <v>1400</v>
      </c>
      <c r="P631" s="136"/>
      <c r="Q631" s="8">
        <f t="shared" ref="Q631" si="1204">SUM(O631:P631)</f>
        <v>1400</v>
      </c>
      <c r="R631" s="8">
        <v>1050</v>
      </c>
      <c r="S631" s="8"/>
      <c r="T631" s="8">
        <f t="shared" ref="T631" si="1205">SUM(R631:S631)</f>
        <v>1050</v>
      </c>
      <c r="U631" s="136"/>
      <c r="V631" s="8">
        <f t="shared" ref="V631" si="1206">SUM(T631:U631)</f>
        <v>1050</v>
      </c>
      <c r="W631" s="67"/>
    </row>
    <row r="632" spans="1:23" ht="31.5" outlineLevel="4" x14ac:dyDescent="0.2">
      <c r="A632" s="5" t="s">
        <v>381</v>
      </c>
      <c r="B632" s="5" t="s">
        <v>383</v>
      </c>
      <c r="C632" s="5" t="s">
        <v>391</v>
      </c>
      <c r="D632" s="5"/>
      <c r="E632" s="21" t="s">
        <v>647</v>
      </c>
      <c r="F632" s="4">
        <f>F633</f>
        <v>400</v>
      </c>
      <c r="G632" s="4">
        <f t="shared" ref="G632:L633" si="1207">G633</f>
        <v>0</v>
      </c>
      <c r="H632" s="4">
        <f t="shared" si="1207"/>
        <v>400</v>
      </c>
      <c r="I632" s="135">
        <f t="shared" si="1207"/>
        <v>0</v>
      </c>
      <c r="J632" s="135">
        <f t="shared" si="1207"/>
        <v>200</v>
      </c>
      <c r="K632" s="135">
        <f t="shared" si="1207"/>
        <v>0</v>
      </c>
      <c r="L632" s="4">
        <f t="shared" si="1207"/>
        <v>600</v>
      </c>
      <c r="M632" s="4">
        <f t="shared" ref="M632" si="1208">M633</f>
        <v>0</v>
      </c>
      <c r="N632" s="4">
        <f t="shared" ref="N632:N633" si="1209">N633</f>
        <v>0</v>
      </c>
      <c r="O632" s="4"/>
      <c r="P632" s="135">
        <f t="shared" ref="P632:P633" si="1210">P633</f>
        <v>0</v>
      </c>
      <c r="Q632" s="4"/>
      <c r="R632" s="4">
        <f t="shared" ref="R632" si="1211">R633</f>
        <v>0</v>
      </c>
      <c r="S632" s="4">
        <f t="shared" ref="S632:S633" si="1212">S633</f>
        <v>0</v>
      </c>
      <c r="T632" s="4"/>
      <c r="U632" s="135">
        <f t="shared" ref="U632:U633" si="1213">U633</f>
        <v>0</v>
      </c>
      <c r="V632" s="4"/>
      <c r="W632" s="67"/>
    </row>
    <row r="633" spans="1:23" ht="47.25" outlineLevel="5" x14ac:dyDescent="0.2">
      <c r="A633" s="5" t="s">
        <v>381</v>
      </c>
      <c r="B633" s="5" t="s">
        <v>383</v>
      </c>
      <c r="C633" s="5" t="s">
        <v>392</v>
      </c>
      <c r="D633" s="5"/>
      <c r="E633" s="21" t="s">
        <v>393</v>
      </c>
      <c r="F633" s="4">
        <f>F634</f>
        <v>400</v>
      </c>
      <c r="G633" s="4">
        <f t="shared" si="1207"/>
        <v>0</v>
      </c>
      <c r="H633" s="4">
        <f t="shared" si="1207"/>
        <v>400</v>
      </c>
      <c r="I633" s="135">
        <f t="shared" si="1207"/>
        <v>0</v>
      </c>
      <c r="J633" s="135">
        <f t="shared" si="1207"/>
        <v>200</v>
      </c>
      <c r="K633" s="135">
        <f t="shared" si="1207"/>
        <v>0</v>
      </c>
      <c r="L633" s="4">
        <f t="shared" si="1207"/>
        <v>600</v>
      </c>
      <c r="M633" s="4">
        <f t="shared" ref="M633" si="1214">M634</f>
        <v>0</v>
      </c>
      <c r="N633" s="4">
        <f t="shared" si="1209"/>
        <v>0</v>
      </c>
      <c r="O633" s="4"/>
      <c r="P633" s="135">
        <f t="shared" si="1210"/>
        <v>0</v>
      </c>
      <c r="Q633" s="4"/>
      <c r="R633" s="4">
        <f t="shared" ref="R633" si="1215">R634</f>
        <v>0</v>
      </c>
      <c r="S633" s="4">
        <f t="shared" si="1212"/>
        <v>0</v>
      </c>
      <c r="T633" s="4"/>
      <c r="U633" s="135">
        <f t="shared" si="1213"/>
        <v>0</v>
      </c>
      <c r="V633" s="4"/>
      <c r="W633" s="67"/>
    </row>
    <row r="634" spans="1:23" ht="31.5" outlineLevel="7" x14ac:dyDescent="0.2">
      <c r="A634" s="11" t="s">
        <v>381</v>
      </c>
      <c r="B634" s="11" t="s">
        <v>383</v>
      </c>
      <c r="C634" s="11" t="s">
        <v>392</v>
      </c>
      <c r="D634" s="11" t="s">
        <v>92</v>
      </c>
      <c r="E634" s="16" t="s">
        <v>93</v>
      </c>
      <c r="F634" s="8">
        <v>400</v>
      </c>
      <c r="G634" s="8"/>
      <c r="H634" s="8">
        <f t="shared" ref="H634" si="1216">SUM(F634:G634)</f>
        <v>400</v>
      </c>
      <c r="I634" s="136"/>
      <c r="J634" s="136">
        <v>200</v>
      </c>
      <c r="K634" s="136"/>
      <c r="L634" s="8">
        <f t="shared" ref="L634" si="1217">SUM(H634:K634)</f>
        <v>600</v>
      </c>
      <c r="M634" s="8"/>
      <c r="N634" s="8"/>
      <c r="O634" s="8"/>
      <c r="P634" s="136"/>
      <c r="Q634" s="8"/>
      <c r="R634" s="8"/>
      <c r="S634" s="8"/>
      <c r="T634" s="8"/>
      <c r="U634" s="136"/>
      <c r="V634" s="8"/>
      <c r="W634" s="67"/>
    </row>
    <row r="635" spans="1:23" ht="31.5" outlineLevel="3" x14ac:dyDescent="0.2">
      <c r="A635" s="5" t="s">
        <v>381</v>
      </c>
      <c r="B635" s="5" t="s">
        <v>383</v>
      </c>
      <c r="C635" s="5" t="s">
        <v>394</v>
      </c>
      <c r="D635" s="5"/>
      <c r="E635" s="21" t="s">
        <v>395</v>
      </c>
      <c r="F635" s="4">
        <f>F636+F639</f>
        <v>631733.6</v>
      </c>
      <c r="G635" s="4">
        <f t="shared" ref="G635:J635" si="1218">G636+G639</f>
        <v>1420.9</v>
      </c>
      <c r="H635" s="4">
        <f t="shared" si="1218"/>
        <v>633154.5</v>
      </c>
      <c r="I635" s="135">
        <f t="shared" si="1218"/>
        <v>-198.22524000000001</v>
      </c>
      <c r="J635" s="135">
        <f t="shared" si="1218"/>
        <v>0</v>
      </c>
      <c r="K635" s="135">
        <f t="shared" ref="K635:L635" si="1219">K636+K639</f>
        <v>0</v>
      </c>
      <c r="L635" s="4">
        <f t="shared" si="1219"/>
        <v>632956.27476000006</v>
      </c>
      <c r="M635" s="4">
        <f t="shared" ref="M635:R635" si="1220">M636+M639</f>
        <v>613027</v>
      </c>
      <c r="N635" s="4">
        <f t="shared" ref="N635" si="1221">N636+N639</f>
        <v>5708.7</v>
      </c>
      <c r="O635" s="4">
        <f t="shared" ref="O635:Q635" si="1222">O636+O639</f>
        <v>618735.69999999995</v>
      </c>
      <c r="P635" s="135">
        <f t="shared" si="1222"/>
        <v>0</v>
      </c>
      <c r="Q635" s="4">
        <f t="shared" si="1222"/>
        <v>618735.69999999995</v>
      </c>
      <c r="R635" s="4">
        <f t="shared" si="1220"/>
        <v>609509.60000000009</v>
      </c>
      <c r="S635" s="4">
        <f t="shared" ref="S635" si="1223">S636+S639</f>
        <v>5674.4</v>
      </c>
      <c r="T635" s="4">
        <f t="shared" ref="T635:V635" si="1224">T636+T639</f>
        <v>615184</v>
      </c>
      <c r="U635" s="135">
        <f t="shared" si="1224"/>
        <v>0</v>
      </c>
      <c r="V635" s="4">
        <f t="shared" si="1224"/>
        <v>615184</v>
      </c>
      <c r="W635" s="67"/>
    </row>
    <row r="636" spans="1:23" ht="31.5" hidden="1" outlineLevel="4" x14ac:dyDescent="0.2">
      <c r="A636" s="5" t="s">
        <v>381</v>
      </c>
      <c r="B636" s="5" t="s">
        <v>383</v>
      </c>
      <c r="C636" s="5" t="s">
        <v>396</v>
      </c>
      <c r="D636" s="5"/>
      <c r="E636" s="21" t="s">
        <v>57</v>
      </c>
      <c r="F636" s="4">
        <f t="shared" ref="F636:V637" si="1225">F637</f>
        <v>123225.9</v>
      </c>
      <c r="G636" s="4">
        <f t="shared" si="1225"/>
        <v>0</v>
      </c>
      <c r="H636" s="4">
        <f t="shared" si="1225"/>
        <v>123225.9</v>
      </c>
      <c r="I636" s="135">
        <f t="shared" si="1225"/>
        <v>0</v>
      </c>
      <c r="J636" s="135">
        <f t="shared" si="1225"/>
        <v>0</v>
      </c>
      <c r="K636" s="135">
        <f t="shared" si="1225"/>
        <v>0</v>
      </c>
      <c r="L636" s="4">
        <f t="shared" si="1225"/>
        <v>123225.9</v>
      </c>
      <c r="M636" s="4">
        <f t="shared" ref="M636:M637" si="1226">M637</f>
        <v>110900</v>
      </c>
      <c r="N636" s="4">
        <f t="shared" si="1225"/>
        <v>0</v>
      </c>
      <c r="O636" s="4">
        <f t="shared" si="1225"/>
        <v>110900</v>
      </c>
      <c r="P636" s="135">
        <f t="shared" si="1225"/>
        <v>0</v>
      </c>
      <c r="Q636" s="4">
        <f t="shared" si="1225"/>
        <v>110900</v>
      </c>
      <c r="R636" s="4">
        <f t="shared" ref="R636:R637" si="1227">R637</f>
        <v>110900</v>
      </c>
      <c r="S636" s="4">
        <f t="shared" si="1225"/>
        <v>0</v>
      </c>
      <c r="T636" s="4">
        <f t="shared" si="1225"/>
        <v>110900</v>
      </c>
      <c r="U636" s="135">
        <f t="shared" si="1225"/>
        <v>0</v>
      </c>
      <c r="V636" s="4">
        <f t="shared" si="1225"/>
        <v>110900</v>
      </c>
      <c r="W636" s="67"/>
    </row>
    <row r="637" spans="1:23" ht="31.5" hidden="1" outlineLevel="5" x14ac:dyDescent="0.2">
      <c r="A637" s="5" t="s">
        <v>381</v>
      </c>
      <c r="B637" s="5" t="s">
        <v>383</v>
      </c>
      <c r="C637" s="5" t="s">
        <v>397</v>
      </c>
      <c r="D637" s="5"/>
      <c r="E637" s="21" t="s">
        <v>398</v>
      </c>
      <c r="F637" s="4">
        <f t="shared" si="1225"/>
        <v>123225.9</v>
      </c>
      <c r="G637" s="4">
        <f t="shared" si="1225"/>
        <v>0</v>
      </c>
      <c r="H637" s="4">
        <f t="shared" si="1225"/>
        <v>123225.9</v>
      </c>
      <c r="I637" s="135">
        <f t="shared" si="1225"/>
        <v>0</v>
      </c>
      <c r="J637" s="135">
        <f t="shared" si="1225"/>
        <v>0</v>
      </c>
      <c r="K637" s="135">
        <f t="shared" si="1225"/>
        <v>0</v>
      </c>
      <c r="L637" s="4">
        <f t="shared" si="1225"/>
        <v>123225.9</v>
      </c>
      <c r="M637" s="4">
        <f t="shared" si="1226"/>
        <v>110900</v>
      </c>
      <c r="N637" s="4">
        <f t="shared" si="1225"/>
        <v>0</v>
      </c>
      <c r="O637" s="4">
        <f t="shared" si="1225"/>
        <v>110900</v>
      </c>
      <c r="P637" s="135">
        <f t="shared" si="1225"/>
        <v>0</v>
      </c>
      <c r="Q637" s="4">
        <f t="shared" si="1225"/>
        <v>110900</v>
      </c>
      <c r="R637" s="4">
        <f t="shared" si="1227"/>
        <v>110900</v>
      </c>
      <c r="S637" s="4">
        <f t="shared" si="1225"/>
        <v>0</v>
      </c>
      <c r="T637" s="4">
        <f t="shared" si="1225"/>
        <v>110900</v>
      </c>
      <c r="U637" s="135">
        <f t="shared" si="1225"/>
        <v>0</v>
      </c>
      <c r="V637" s="4">
        <f t="shared" si="1225"/>
        <v>110900</v>
      </c>
      <c r="W637" s="67"/>
    </row>
    <row r="638" spans="1:23" ht="31.5" hidden="1" outlineLevel="7" x14ac:dyDescent="0.2">
      <c r="A638" s="11" t="s">
        <v>381</v>
      </c>
      <c r="B638" s="11" t="s">
        <v>383</v>
      </c>
      <c r="C638" s="11" t="s">
        <v>397</v>
      </c>
      <c r="D638" s="11" t="s">
        <v>92</v>
      </c>
      <c r="E638" s="16" t="s">
        <v>93</v>
      </c>
      <c r="F638" s="8">
        <v>123225.9</v>
      </c>
      <c r="G638" s="8"/>
      <c r="H638" s="8">
        <f t="shared" ref="H638" si="1228">SUM(F638:G638)</f>
        <v>123225.9</v>
      </c>
      <c r="I638" s="136"/>
      <c r="J638" s="136"/>
      <c r="K638" s="136"/>
      <c r="L638" s="8">
        <f t="shared" ref="L638" si="1229">SUM(H638:K638)</f>
        <v>123225.9</v>
      </c>
      <c r="M638" s="8">
        <v>110900</v>
      </c>
      <c r="N638" s="8"/>
      <c r="O638" s="8">
        <f t="shared" ref="O638" si="1230">SUM(M638:N638)</f>
        <v>110900</v>
      </c>
      <c r="P638" s="136"/>
      <c r="Q638" s="8">
        <f t="shared" ref="Q638" si="1231">SUM(O638:P638)</f>
        <v>110900</v>
      </c>
      <c r="R638" s="8">
        <v>110900</v>
      </c>
      <c r="S638" s="8"/>
      <c r="T638" s="8">
        <f t="shared" ref="T638" si="1232">SUM(R638:S638)</f>
        <v>110900</v>
      </c>
      <c r="U638" s="136"/>
      <c r="V638" s="8">
        <f t="shared" ref="V638" si="1233">SUM(T638:U638)</f>
        <v>110900</v>
      </c>
      <c r="W638" s="67"/>
    </row>
    <row r="639" spans="1:23" ht="31.5" outlineLevel="4" x14ac:dyDescent="0.2">
      <c r="A639" s="5" t="s">
        <v>381</v>
      </c>
      <c r="B639" s="5" t="s">
        <v>383</v>
      </c>
      <c r="C639" s="5" t="s">
        <v>399</v>
      </c>
      <c r="D639" s="5"/>
      <c r="E639" s="21" t="s">
        <v>400</v>
      </c>
      <c r="F639" s="4">
        <f>F640+F642</f>
        <v>508507.7</v>
      </c>
      <c r="G639" s="4">
        <f t="shared" ref="G639:J639" si="1234">G640+G642</f>
        <v>1420.9</v>
      </c>
      <c r="H639" s="4">
        <f t="shared" si="1234"/>
        <v>509928.60000000003</v>
      </c>
      <c r="I639" s="135">
        <f t="shared" si="1234"/>
        <v>-198.22524000000001</v>
      </c>
      <c r="J639" s="135">
        <f t="shared" si="1234"/>
        <v>0</v>
      </c>
      <c r="K639" s="135">
        <f t="shared" ref="K639:L639" si="1235">K640+K642</f>
        <v>0</v>
      </c>
      <c r="L639" s="4">
        <f t="shared" si="1235"/>
        <v>509730.37476000004</v>
      </c>
      <c r="M639" s="4">
        <f t="shared" ref="M639:R639" si="1236">M640+M642</f>
        <v>502127</v>
      </c>
      <c r="N639" s="4">
        <f t="shared" ref="N639" si="1237">N640+N642</f>
        <v>5708.7</v>
      </c>
      <c r="O639" s="4">
        <f t="shared" ref="O639:Q639" si="1238">O640+O642</f>
        <v>507835.7</v>
      </c>
      <c r="P639" s="135">
        <f t="shared" si="1238"/>
        <v>0</v>
      </c>
      <c r="Q639" s="4">
        <f t="shared" si="1238"/>
        <v>507835.7</v>
      </c>
      <c r="R639" s="4">
        <f t="shared" si="1236"/>
        <v>498609.60000000003</v>
      </c>
      <c r="S639" s="4">
        <f t="shared" ref="S639" si="1239">S640+S642</f>
        <v>5674.4</v>
      </c>
      <c r="T639" s="4">
        <f t="shared" ref="T639:V639" si="1240">T640+T642</f>
        <v>504284.00000000006</v>
      </c>
      <c r="U639" s="135">
        <f t="shared" si="1240"/>
        <v>0</v>
      </c>
      <c r="V639" s="4">
        <f t="shared" si="1240"/>
        <v>504284.00000000006</v>
      </c>
      <c r="W639" s="67"/>
    </row>
    <row r="640" spans="1:23" ht="47.25" hidden="1" outlineLevel="5" x14ac:dyDescent="0.2">
      <c r="A640" s="5" t="s">
        <v>381</v>
      </c>
      <c r="B640" s="5" t="s">
        <v>383</v>
      </c>
      <c r="C640" s="5" t="s">
        <v>401</v>
      </c>
      <c r="D640" s="5"/>
      <c r="E640" s="21" t="s">
        <v>402</v>
      </c>
      <c r="F640" s="4">
        <f>F641</f>
        <v>4586</v>
      </c>
      <c r="G640" s="4">
        <f t="shared" ref="G640:L640" si="1241">G641</f>
        <v>0</v>
      </c>
      <c r="H640" s="4">
        <f t="shared" si="1241"/>
        <v>4586</v>
      </c>
      <c r="I640" s="135">
        <f t="shared" si="1241"/>
        <v>0</v>
      </c>
      <c r="J640" s="135">
        <f t="shared" si="1241"/>
        <v>0</v>
      </c>
      <c r="K640" s="135">
        <f t="shared" si="1241"/>
        <v>0</v>
      </c>
      <c r="L640" s="4">
        <f t="shared" si="1241"/>
        <v>4586</v>
      </c>
      <c r="M640" s="4">
        <f t="shared" ref="M640:R640" si="1242">M641</f>
        <v>4150</v>
      </c>
      <c r="N640" s="4">
        <f t="shared" ref="N640" si="1243">N641</f>
        <v>0</v>
      </c>
      <c r="O640" s="4">
        <f t="shared" ref="O640:Q640" si="1244">O641</f>
        <v>4150</v>
      </c>
      <c r="P640" s="135">
        <f t="shared" si="1244"/>
        <v>0</v>
      </c>
      <c r="Q640" s="4">
        <f t="shared" si="1244"/>
        <v>4150</v>
      </c>
      <c r="R640" s="4">
        <f t="shared" si="1242"/>
        <v>4150</v>
      </c>
      <c r="S640" s="4">
        <f t="shared" ref="S640" si="1245">S641</f>
        <v>0</v>
      </c>
      <c r="T640" s="4">
        <f t="shared" ref="T640:V640" si="1246">T641</f>
        <v>4150</v>
      </c>
      <c r="U640" s="135">
        <f t="shared" si="1246"/>
        <v>0</v>
      </c>
      <c r="V640" s="4">
        <f t="shared" si="1246"/>
        <v>4150</v>
      </c>
      <c r="W640" s="67"/>
    </row>
    <row r="641" spans="1:23" ht="31.5" hidden="1" outlineLevel="7" x14ac:dyDescent="0.2">
      <c r="A641" s="11" t="s">
        <v>381</v>
      </c>
      <c r="B641" s="11" t="s">
        <v>383</v>
      </c>
      <c r="C641" s="11" t="s">
        <v>401</v>
      </c>
      <c r="D641" s="11" t="s">
        <v>92</v>
      </c>
      <c r="E641" s="16" t="s">
        <v>93</v>
      </c>
      <c r="F641" s="8">
        <v>4586</v>
      </c>
      <c r="G641" s="8"/>
      <c r="H641" s="8">
        <f t="shared" ref="H641" si="1247">SUM(F641:G641)</f>
        <v>4586</v>
      </c>
      <c r="I641" s="136"/>
      <c r="J641" s="136"/>
      <c r="K641" s="136"/>
      <c r="L641" s="8">
        <f t="shared" ref="L641" si="1248">SUM(H641:K641)</f>
        <v>4586</v>
      </c>
      <c r="M641" s="8">
        <v>4150</v>
      </c>
      <c r="N641" s="8"/>
      <c r="O641" s="8">
        <f t="shared" ref="O641" si="1249">SUM(M641:N641)</f>
        <v>4150</v>
      </c>
      <c r="P641" s="136"/>
      <c r="Q641" s="8">
        <f t="shared" ref="Q641" si="1250">SUM(O641:P641)</f>
        <v>4150</v>
      </c>
      <c r="R641" s="8">
        <v>4150</v>
      </c>
      <c r="S641" s="8"/>
      <c r="T641" s="8">
        <f t="shared" ref="T641" si="1251">SUM(R641:S641)</f>
        <v>4150</v>
      </c>
      <c r="U641" s="136"/>
      <c r="V641" s="8">
        <f t="shared" ref="V641" si="1252">SUM(T641:U641)</f>
        <v>4150</v>
      </c>
      <c r="W641" s="67"/>
    </row>
    <row r="642" spans="1:23" s="92" customFormat="1" ht="31.5" outlineLevel="5" x14ac:dyDescent="0.2">
      <c r="A642" s="5" t="s">
        <v>381</v>
      </c>
      <c r="B642" s="5" t="s">
        <v>383</v>
      </c>
      <c r="C642" s="5" t="s">
        <v>403</v>
      </c>
      <c r="D642" s="5"/>
      <c r="E642" s="21" t="s">
        <v>404</v>
      </c>
      <c r="F642" s="4">
        <f>F643+F644+F645</f>
        <v>503921.7</v>
      </c>
      <c r="G642" s="4">
        <f t="shared" ref="G642:J642" si="1253">G643+G644+G645</f>
        <v>1420.9</v>
      </c>
      <c r="H642" s="4">
        <f t="shared" si="1253"/>
        <v>505342.60000000003</v>
      </c>
      <c r="I642" s="135">
        <f t="shared" si="1253"/>
        <v>-198.22524000000001</v>
      </c>
      <c r="J642" s="135">
        <f t="shared" si="1253"/>
        <v>0</v>
      </c>
      <c r="K642" s="135">
        <f t="shared" ref="K642:L642" si="1254">K643+K644+K645</f>
        <v>0</v>
      </c>
      <c r="L642" s="4">
        <f t="shared" si="1254"/>
        <v>505144.37476000004</v>
      </c>
      <c r="M642" s="4">
        <f t="shared" ref="M642:R642" si="1255">M643+M644+M645</f>
        <v>497977</v>
      </c>
      <c r="N642" s="4">
        <f t="shared" ref="N642" si="1256">N643+N644+N645</f>
        <v>5708.7</v>
      </c>
      <c r="O642" s="4">
        <f t="shared" ref="O642:Q642" si="1257">O643+O644+O645</f>
        <v>503685.7</v>
      </c>
      <c r="P642" s="135">
        <f t="shared" si="1257"/>
        <v>0</v>
      </c>
      <c r="Q642" s="4">
        <f t="shared" si="1257"/>
        <v>503685.7</v>
      </c>
      <c r="R642" s="4">
        <f t="shared" si="1255"/>
        <v>494459.60000000003</v>
      </c>
      <c r="S642" s="4">
        <f t="shared" ref="S642" si="1258">S643+S644+S645</f>
        <v>5674.4</v>
      </c>
      <c r="T642" s="4">
        <f t="shared" ref="T642:V642" si="1259">T643+T644+T645</f>
        <v>500134.00000000006</v>
      </c>
      <c r="U642" s="135">
        <f t="shared" si="1259"/>
        <v>0</v>
      </c>
      <c r="V642" s="4">
        <f t="shared" si="1259"/>
        <v>500134.00000000006</v>
      </c>
      <c r="W642" s="67"/>
    </row>
    <row r="643" spans="1:23" s="92" customFormat="1" ht="31.5" hidden="1" outlineLevel="7" x14ac:dyDescent="0.2">
      <c r="A643" s="11" t="s">
        <v>381</v>
      </c>
      <c r="B643" s="11" t="s">
        <v>383</v>
      </c>
      <c r="C643" s="11" t="s">
        <v>403</v>
      </c>
      <c r="D643" s="11" t="s">
        <v>11</v>
      </c>
      <c r="E643" s="16" t="s">
        <v>12</v>
      </c>
      <c r="F643" s="8">
        <v>14.5</v>
      </c>
      <c r="G643" s="8"/>
      <c r="H643" s="8">
        <f t="shared" ref="H643:H645" si="1260">SUM(F643:G643)</f>
        <v>14.5</v>
      </c>
      <c r="I643" s="136"/>
      <c r="J643" s="136"/>
      <c r="K643" s="136"/>
      <c r="L643" s="8">
        <f t="shared" ref="L643:L645" si="1261">SUM(H643:K643)</f>
        <v>14.5</v>
      </c>
      <c r="M643" s="8">
        <v>14.5</v>
      </c>
      <c r="N643" s="8"/>
      <c r="O643" s="8">
        <f t="shared" ref="O643:O645" si="1262">SUM(M643:N643)</f>
        <v>14.5</v>
      </c>
      <c r="P643" s="136"/>
      <c r="Q643" s="8">
        <f t="shared" ref="Q643:Q645" si="1263">SUM(O643:P643)</f>
        <v>14.5</v>
      </c>
      <c r="R643" s="8">
        <v>13.2</v>
      </c>
      <c r="S643" s="8"/>
      <c r="T643" s="8">
        <f t="shared" ref="T643:T645" si="1264">SUM(R643:S643)</f>
        <v>13.2</v>
      </c>
      <c r="U643" s="136"/>
      <c r="V643" s="8">
        <f t="shared" ref="V643:V645" si="1265">SUM(T643:U643)</f>
        <v>13.2</v>
      </c>
      <c r="W643" s="67"/>
    </row>
    <row r="644" spans="1:23" s="92" customFormat="1" ht="31.5" outlineLevel="7" x14ac:dyDescent="0.2">
      <c r="A644" s="11" t="s">
        <v>381</v>
      </c>
      <c r="B644" s="11" t="s">
        <v>383</v>
      </c>
      <c r="C644" s="11" t="s">
        <v>403</v>
      </c>
      <c r="D644" s="11" t="s">
        <v>92</v>
      </c>
      <c r="E644" s="16" t="s">
        <v>93</v>
      </c>
      <c r="F644" s="8">
        <v>472923.2</v>
      </c>
      <c r="G644" s="8">
        <v>1420.9</v>
      </c>
      <c r="H644" s="8">
        <f t="shared" si="1260"/>
        <v>474344.10000000003</v>
      </c>
      <c r="I644" s="136">
        <v>-198.22524000000001</v>
      </c>
      <c r="J644" s="136"/>
      <c r="K644" s="136"/>
      <c r="L644" s="8">
        <f t="shared" si="1261"/>
        <v>474145.87476000004</v>
      </c>
      <c r="M644" s="8">
        <v>466978.5</v>
      </c>
      <c r="N644" s="8">
        <v>5708.7</v>
      </c>
      <c r="O644" s="8">
        <f t="shared" si="1262"/>
        <v>472687.2</v>
      </c>
      <c r="P644" s="136"/>
      <c r="Q644" s="8">
        <f t="shared" si="1263"/>
        <v>472687.2</v>
      </c>
      <c r="R644" s="8">
        <v>463462.40000000002</v>
      </c>
      <c r="S644" s="8">
        <v>5674.4</v>
      </c>
      <c r="T644" s="8">
        <f t="shared" si="1264"/>
        <v>469136.80000000005</v>
      </c>
      <c r="U644" s="136"/>
      <c r="V644" s="8">
        <f t="shared" si="1265"/>
        <v>469136.80000000005</v>
      </c>
      <c r="W644" s="67"/>
    </row>
    <row r="645" spans="1:23" s="92" customFormat="1" ht="15.75" hidden="1" outlineLevel="7" x14ac:dyDescent="0.2">
      <c r="A645" s="11" t="s">
        <v>381</v>
      </c>
      <c r="B645" s="11" t="s">
        <v>383</v>
      </c>
      <c r="C645" s="11" t="s">
        <v>403</v>
      </c>
      <c r="D645" s="11" t="s">
        <v>27</v>
      </c>
      <c r="E645" s="16" t="s">
        <v>28</v>
      </c>
      <c r="F645" s="8">
        <v>30984</v>
      </c>
      <c r="G645" s="8"/>
      <c r="H645" s="8">
        <f t="shared" si="1260"/>
        <v>30984</v>
      </c>
      <c r="I645" s="136"/>
      <c r="J645" s="136"/>
      <c r="K645" s="136"/>
      <c r="L645" s="8">
        <f t="shared" si="1261"/>
        <v>30984</v>
      </c>
      <c r="M645" s="8">
        <v>30984</v>
      </c>
      <c r="N645" s="8"/>
      <c r="O645" s="8">
        <f t="shared" si="1262"/>
        <v>30984</v>
      </c>
      <c r="P645" s="136"/>
      <c r="Q645" s="8">
        <f t="shared" si="1263"/>
        <v>30984</v>
      </c>
      <c r="R645" s="8">
        <v>30984</v>
      </c>
      <c r="S645" s="8"/>
      <c r="T645" s="8">
        <f t="shared" si="1264"/>
        <v>30984</v>
      </c>
      <c r="U645" s="136"/>
      <c r="V645" s="8">
        <f t="shared" si="1265"/>
        <v>30984</v>
      </c>
      <c r="W645" s="67"/>
    </row>
    <row r="646" spans="1:23" ht="15.75" outlineLevel="1" x14ac:dyDescent="0.2">
      <c r="A646" s="5" t="s">
        <v>381</v>
      </c>
      <c r="B646" s="5" t="s">
        <v>287</v>
      </c>
      <c r="C646" s="5"/>
      <c r="D646" s="5"/>
      <c r="E646" s="21" t="s">
        <v>288</v>
      </c>
      <c r="F646" s="4">
        <f>F647</f>
        <v>809159.3600000001</v>
      </c>
      <c r="G646" s="4">
        <f t="shared" ref="G646:L646" si="1266">G647</f>
        <v>5225.0920900000001</v>
      </c>
      <c r="H646" s="4">
        <f t="shared" si="1266"/>
        <v>814384.45209000015</v>
      </c>
      <c r="I646" s="135">
        <f t="shared" si="1266"/>
        <v>17053.076229999999</v>
      </c>
      <c r="J646" s="135">
        <f t="shared" si="1266"/>
        <v>595</v>
      </c>
      <c r="K646" s="135">
        <f t="shared" si="1266"/>
        <v>239.2</v>
      </c>
      <c r="L646" s="4">
        <f t="shared" si="1266"/>
        <v>832271.72832000011</v>
      </c>
      <c r="M646" s="4">
        <f t="shared" ref="M646:R646" si="1267">M647</f>
        <v>806569.61</v>
      </c>
      <c r="N646" s="4">
        <f t="shared" ref="N646" si="1268">N647</f>
        <v>3963.6</v>
      </c>
      <c r="O646" s="4">
        <f t="shared" ref="O646:Q646" si="1269">O647</f>
        <v>810533.21</v>
      </c>
      <c r="P646" s="135">
        <f t="shared" si="1269"/>
        <v>0</v>
      </c>
      <c r="Q646" s="4">
        <f t="shared" si="1269"/>
        <v>810533.21</v>
      </c>
      <c r="R646" s="4">
        <f t="shared" si="1267"/>
        <v>814904.05000000016</v>
      </c>
      <c r="S646" s="4">
        <f t="shared" ref="S646" si="1270">S647</f>
        <v>-1650</v>
      </c>
      <c r="T646" s="4">
        <f t="shared" ref="T646:V646" si="1271">T647</f>
        <v>813254.05000000016</v>
      </c>
      <c r="U646" s="135">
        <f t="shared" si="1271"/>
        <v>0</v>
      </c>
      <c r="V646" s="4">
        <f t="shared" si="1271"/>
        <v>813254.05000000016</v>
      </c>
      <c r="W646" s="67"/>
    </row>
    <row r="647" spans="1:23" ht="31.5" outlineLevel="2" x14ac:dyDescent="0.2">
      <c r="A647" s="5" t="s">
        <v>381</v>
      </c>
      <c r="B647" s="5" t="s">
        <v>287</v>
      </c>
      <c r="C647" s="5" t="s">
        <v>289</v>
      </c>
      <c r="D647" s="5"/>
      <c r="E647" s="21" t="s">
        <v>290</v>
      </c>
      <c r="F647" s="4">
        <f t="shared" ref="F647:V647" si="1272">F665+F648</f>
        <v>809159.3600000001</v>
      </c>
      <c r="G647" s="4">
        <f t="shared" si="1272"/>
        <v>5225.0920900000001</v>
      </c>
      <c r="H647" s="4">
        <f t="shared" si="1272"/>
        <v>814384.45209000015</v>
      </c>
      <c r="I647" s="135">
        <f t="shared" si="1272"/>
        <v>17053.076229999999</v>
      </c>
      <c r="J647" s="135">
        <f t="shared" si="1272"/>
        <v>595</v>
      </c>
      <c r="K647" s="135">
        <f t="shared" si="1272"/>
        <v>239.2</v>
      </c>
      <c r="L647" s="4">
        <f t="shared" si="1272"/>
        <v>832271.72832000011</v>
      </c>
      <c r="M647" s="4">
        <f t="shared" si="1272"/>
        <v>806569.61</v>
      </c>
      <c r="N647" s="4">
        <f t="shared" si="1272"/>
        <v>3963.6</v>
      </c>
      <c r="O647" s="4">
        <f t="shared" si="1272"/>
        <v>810533.21</v>
      </c>
      <c r="P647" s="135">
        <f t="shared" si="1272"/>
        <v>0</v>
      </c>
      <c r="Q647" s="4">
        <f t="shared" si="1272"/>
        <v>810533.21</v>
      </c>
      <c r="R647" s="4">
        <f t="shared" si="1272"/>
        <v>814904.05000000016</v>
      </c>
      <c r="S647" s="4">
        <f t="shared" si="1272"/>
        <v>-1650</v>
      </c>
      <c r="T647" s="4">
        <f t="shared" si="1272"/>
        <v>813254.05000000016</v>
      </c>
      <c r="U647" s="135">
        <f t="shared" si="1272"/>
        <v>0</v>
      </c>
      <c r="V647" s="4">
        <f t="shared" si="1272"/>
        <v>813254.05000000016</v>
      </c>
      <c r="W647" s="67"/>
    </row>
    <row r="648" spans="1:23" ht="31.5" outlineLevel="2" x14ac:dyDescent="0.2">
      <c r="A648" s="5" t="s">
        <v>381</v>
      </c>
      <c r="B648" s="5" t="s">
        <v>287</v>
      </c>
      <c r="C648" s="5" t="s">
        <v>291</v>
      </c>
      <c r="D648" s="5"/>
      <c r="E648" s="21" t="s">
        <v>292</v>
      </c>
      <c r="F648" s="4"/>
      <c r="G648" s="4">
        <f>G649</f>
        <v>4267.6920900000005</v>
      </c>
      <c r="H648" s="4">
        <f>H649</f>
        <v>4267.6920900000005</v>
      </c>
      <c r="I648" s="135">
        <f>I649+I662</f>
        <v>17053.076229999999</v>
      </c>
      <c r="J648" s="135">
        <f t="shared" ref="J648:L648" si="1273">J649+J662</f>
        <v>595</v>
      </c>
      <c r="K648" s="135">
        <f t="shared" si="1273"/>
        <v>250</v>
      </c>
      <c r="L648" s="4">
        <f t="shared" si="1273"/>
        <v>22165.768320000003</v>
      </c>
      <c r="M648" s="4">
        <f t="shared" ref="M648:U648" si="1274">M649</f>
        <v>0</v>
      </c>
      <c r="N648" s="4">
        <f t="shared" si="1274"/>
        <v>0</v>
      </c>
      <c r="O648" s="4">
        <f t="shared" si="1274"/>
        <v>0</v>
      </c>
      <c r="P648" s="135">
        <f t="shared" si="1274"/>
        <v>0</v>
      </c>
      <c r="Q648" s="4"/>
      <c r="R648" s="4">
        <f t="shared" si="1274"/>
        <v>0</v>
      </c>
      <c r="S648" s="4">
        <f t="shared" si="1274"/>
        <v>0</v>
      </c>
      <c r="T648" s="4">
        <f t="shared" si="1274"/>
        <v>0</v>
      </c>
      <c r="U648" s="135">
        <f t="shared" si="1274"/>
        <v>0</v>
      </c>
      <c r="V648" s="4"/>
      <c r="W648" s="67"/>
    </row>
    <row r="649" spans="1:23" ht="47.25" outlineLevel="2" x14ac:dyDescent="0.2">
      <c r="A649" s="5" t="s">
        <v>381</v>
      </c>
      <c r="B649" s="5" t="s">
        <v>287</v>
      </c>
      <c r="C649" s="5" t="s">
        <v>293</v>
      </c>
      <c r="D649" s="5"/>
      <c r="E649" s="21" t="s">
        <v>294</v>
      </c>
      <c r="F649" s="4"/>
      <c r="G649" s="4">
        <f>G650+G658</f>
        <v>4267.6920900000005</v>
      </c>
      <c r="H649" s="4">
        <f>H650+H658</f>
        <v>4267.6920900000005</v>
      </c>
      <c r="I649" s="135">
        <f>I650+I658+I660+I656+I654+I652</f>
        <v>17053.076229999999</v>
      </c>
      <c r="J649" s="135">
        <f t="shared" ref="J649:U649" si="1275">J650+J658+J660+J656+J654+J652</f>
        <v>0</v>
      </c>
      <c r="K649" s="135">
        <f t="shared" si="1275"/>
        <v>250</v>
      </c>
      <c r="L649" s="4">
        <f t="shared" si="1275"/>
        <v>21570.768320000003</v>
      </c>
      <c r="M649" s="4">
        <f t="shared" si="1275"/>
        <v>0</v>
      </c>
      <c r="N649" s="4">
        <f t="shared" si="1275"/>
        <v>0</v>
      </c>
      <c r="O649" s="4">
        <f t="shared" si="1275"/>
        <v>0</v>
      </c>
      <c r="P649" s="135">
        <f t="shared" si="1275"/>
        <v>0</v>
      </c>
      <c r="Q649" s="4"/>
      <c r="R649" s="4">
        <f t="shared" si="1275"/>
        <v>0</v>
      </c>
      <c r="S649" s="4">
        <f t="shared" si="1275"/>
        <v>0</v>
      </c>
      <c r="T649" s="4">
        <f t="shared" si="1275"/>
        <v>0</v>
      </c>
      <c r="U649" s="135">
        <f t="shared" si="1275"/>
        <v>0</v>
      </c>
      <c r="V649" s="4"/>
      <c r="W649" s="67"/>
    </row>
    <row r="650" spans="1:23" ht="47.25" hidden="1" outlineLevel="2" x14ac:dyDescent="0.2">
      <c r="A650" s="5" t="s">
        <v>381</v>
      </c>
      <c r="B650" s="5" t="s">
        <v>287</v>
      </c>
      <c r="C650" s="5" t="s">
        <v>674</v>
      </c>
      <c r="D650" s="5"/>
      <c r="E650" s="21" t="s">
        <v>671</v>
      </c>
      <c r="F650" s="4"/>
      <c r="G650" s="4">
        <f t="shared" ref="G650:L656" si="1276">G651</f>
        <v>3250</v>
      </c>
      <c r="H650" s="4">
        <f t="shared" si="1276"/>
        <v>3250</v>
      </c>
      <c r="I650" s="135">
        <f t="shared" si="1276"/>
        <v>0</v>
      </c>
      <c r="J650" s="135">
        <f t="shared" si="1276"/>
        <v>0</v>
      </c>
      <c r="K650" s="135">
        <f t="shared" si="1276"/>
        <v>0</v>
      </c>
      <c r="L650" s="4">
        <f t="shared" si="1276"/>
        <v>3250</v>
      </c>
      <c r="M650" s="4"/>
      <c r="N650" s="4"/>
      <c r="O650" s="4"/>
      <c r="P650" s="135">
        <f t="shared" ref="P650:Q650" si="1277">P651</f>
        <v>0</v>
      </c>
      <c r="Q650" s="4">
        <f t="shared" si="1277"/>
        <v>0</v>
      </c>
      <c r="R650" s="4"/>
      <c r="S650" s="4"/>
      <c r="T650" s="4"/>
      <c r="U650" s="135">
        <f t="shared" ref="U650:V650" si="1278">U651</f>
        <v>0</v>
      </c>
      <c r="V650" s="4">
        <f t="shared" si="1278"/>
        <v>0</v>
      </c>
      <c r="W650" s="67"/>
    </row>
    <row r="651" spans="1:23" ht="31.5" hidden="1" outlineLevel="2" x14ac:dyDescent="0.2">
      <c r="A651" s="11" t="s">
        <v>381</v>
      </c>
      <c r="B651" s="11" t="s">
        <v>287</v>
      </c>
      <c r="C651" s="11" t="s">
        <v>674</v>
      </c>
      <c r="D651" s="11" t="s">
        <v>92</v>
      </c>
      <c r="E651" s="16" t="s">
        <v>93</v>
      </c>
      <c r="F651" s="4"/>
      <c r="G651" s="8">
        <v>3250</v>
      </c>
      <c r="H651" s="8">
        <f t="shared" ref="H651" si="1279">SUM(F651:G651)</f>
        <v>3250</v>
      </c>
      <c r="I651" s="136"/>
      <c r="J651" s="136"/>
      <c r="K651" s="136"/>
      <c r="L651" s="8">
        <f t="shared" ref="L651:L657" si="1280">SUM(H651:K651)</f>
        <v>3250</v>
      </c>
      <c r="M651" s="4"/>
      <c r="N651" s="4"/>
      <c r="O651" s="4"/>
      <c r="P651" s="136"/>
      <c r="Q651" s="8">
        <f t="shared" ref="Q651" si="1281">SUM(O651:P651)</f>
        <v>0</v>
      </c>
      <c r="R651" s="4"/>
      <c r="S651" s="4"/>
      <c r="T651" s="4"/>
      <c r="U651" s="136"/>
      <c r="V651" s="8">
        <f t="shared" ref="V651" si="1282">SUM(T651:U651)</f>
        <v>0</v>
      </c>
      <c r="W651" s="67"/>
    </row>
    <row r="652" spans="1:23" ht="47.25" outlineLevel="2" x14ac:dyDescent="0.2">
      <c r="A652" s="5" t="s">
        <v>381</v>
      </c>
      <c r="B652" s="5" t="s">
        <v>287</v>
      </c>
      <c r="C652" s="5" t="s">
        <v>674</v>
      </c>
      <c r="D652" s="5"/>
      <c r="E652" s="21" t="s">
        <v>732</v>
      </c>
      <c r="F652" s="4"/>
      <c r="G652" s="8"/>
      <c r="H652" s="8"/>
      <c r="I652" s="135">
        <f t="shared" si="1276"/>
        <v>0</v>
      </c>
      <c r="J652" s="135">
        <f t="shared" si="1276"/>
        <v>0</v>
      </c>
      <c r="K652" s="135">
        <f t="shared" si="1276"/>
        <v>250</v>
      </c>
      <c r="L652" s="4">
        <f t="shared" si="1276"/>
        <v>250</v>
      </c>
      <c r="M652" s="4"/>
      <c r="N652" s="4"/>
      <c r="O652" s="4"/>
      <c r="P652" s="136"/>
      <c r="Q652" s="8"/>
      <c r="R652" s="4"/>
      <c r="S652" s="4"/>
      <c r="T652" s="4"/>
      <c r="U652" s="136"/>
      <c r="V652" s="8"/>
      <c r="W652" s="67"/>
    </row>
    <row r="653" spans="1:23" ht="31.5" outlineLevel="2" x14ac:dyDescent="0.2">
      <c r="A653" s="11" t="s">
        <v>381</v>
      </c>
      <c r="B653" s="11" t="s">
        <v>287</v>
      </c>
      <c r="C653" s="11" t="s">
        <v>674</v>
      </c>
      <c r="D653" s="11" t="s">
        <v>92</v>
      </c>
      <c r="E653" s="16" t="s">
        <v>93</v>
      </c>
      <c r="F653" s="4"/>
      <c r="G653" s="8"/>
      <c r="H653" s="8"/>
      <c r="I653" s="136"/>
      <c r="J653" s="136"/>
      <c r="K653" s="136">
        <v>250</v>
      </c>
      <c r="L653" s="8">
        <f t="shared" ref="L653" si="1283">SUM(H653:K653)</f>
        <v>250</v>
      </c>
      <c r="M653" s="4"/>
      <c r="N653" s="4"/>
      <c r="O653" s="4"/>
      <c r="P653" s="136"/>
      <c r="Q653" s="8"/>
      <c r="R653" s="4"/>
      <c r="S653" s="4"/>
      <c r="T653" s="4"/>
      <c r="U653" s="136"/>
      <c r="V653" s="8"/>
      <c r="W653" s="67"/>
    </row>
    <row r="654" spans="1:23" ht="47.25" outlineLevel="2" x14ac:dyDescent="0.2">
      <c r="A654" s="5" t="s">
        <v>381</v>
      </c>
      <c r="B654" s="5" t="s">
        <v>287</v>
      </c>
      <c r="C654" s="5" t="s">
        <v>674</v>
      </c>
      <c r="D654" s="5"/>
      <c r="E654" s="21" t="s">
        <v>707</v>
      </c>
      <c r="F654" s="4"/>
      <c r="G654" s="8"/>
      <c r="H654" s="8"/>
      <c r="I654" s="135">
        <f t="shared" ref="I654" si="1284">I655</f>
        <v>10500</v>
      </c>
      <c r="J654" s="136"/>
      <c r="K654" s="136"/>
      <c r="L654" s="4">
        <f t="shared" si="1276"/>
        <v>10500</v>
      </c>
      <c r="M654" s="4"/>
      <c r="N654" s="4"/>
      <c r="O654" s="4"/>
      <c r="P654" s="136"/>
      <c r="Q654" s="8"/>
      <c r="R654" s="4"/>
      <c r="S654" s="4"/>
      <c r="T654" s="4"/>
      <c r="U654" s="136"/>
      <c r="V654" s="8"/>
      <c r="W654" s="67"/>
    </row>
    <row r="655" spans="1:23" ht="31.5" outlineLevel="2" x14ac:dyDescent="0.2">
      <c r="A655" s="11" t="s">
        <v>381</v>
      </c>
      <c r="B655" s="11" t="s">
        <v>287</v>
      </c>
      <c r="C655" s="11" t="s">
        <v>674</v>
      </c>
      <c r="D655" s="11" t="s">
        <v>92</v>
      </c>
      <c r="E655" s="16" t="s">
        <v>93</v>
      </c>
      <c r="F655" s="4"/>
      <c r="G655" s="8"/>
      <c r="H655" s="8"/>
      <c r="I655" s="136">
        <v>10500</v>
      </c>
      <c r="J655" s="136"/>
      <c r="K655" s="136"/>
      <c r="L655" s="8">
        <f t="shared" si="1280"/>
        <v>10500</v>
      </c>
      <c r="M655" s="4"/>
      <c r="N655" s="4"/>
      <c r="O655" s="4"/>
      <c r="P655" s="136"/>
      <c r="Q655" s="8"/>
      <c r="R655" s="4"/>
      <c r="S655" s="4"/>
      <c r="T655" s="4"/>
      <c r="U655" s="136"/>
      <c r="V655" s="8"/>
      <c r="W655" s="67"/>
    </row>
    <row r="656" spans="1:23" ht="63" outlineLevel="2" x14ac:dyDescent="0.2">
      <c r="A656" s="5" t="s">
        <v>381</v>
      </c>
      <c r="B656" s="5" t="s">
        <v>287</v>
      </c>
      <c r="C656" s="5" t="s">
        <v>705</v>
      </c>
      <c r="D656" s="5"/>
      <c r="E656" s="21" t="s">
        <v>706</v>
      </c>
      <c r="F656" s="4"/>
      <c r="G656" s="8"/>
      <c r="H656" s="8"/>
      <c r="I656" s="135">
        <f t="shared" ref="I656" si="1285">I657</f>
        <v>3500</v>
      </c>
      <c r="J656" s="136"/>
      <c r="K656" s="136"/>
      <c r="L656" s="4">
        <f t="shared" si="1276"/>
        <v>3500</v>
      </c>
      <c r="M656" s="4"/>
      <c r="N656" s="4"/>
      <c r="O656" s="4"/>
      <c r="P656" s="136"/>
      <c r="Q656" s="8"/>
      <c r="R656" s="4"/>
      <c r="S656" s="4"/>
      <c r="T656" s="4"/>
      <c r="U656" s="136"/>
      <c r="V656" s="8"/>
      <c r="W656" s="67"/>
    </row>
    <row r="657" spans="1:23" ht="31.5" outlineLevel="2" x14ac:dyDescent="0.2">
      <c r="A657" s="11" t="s">
        <v>381</v>
      </c>
      <c r="B657" s="11" t="s">
        <v>287</v>
      </c>
      <c r="C657" s="11" t="s">
        <v>705</v>
      </c>
      <c r="D657" s="11" t="s">
        <v>92</v>
      </c>
      <c r="E657" s="16" t="s">
        <v>93</v>
      </c>
      <c r="F657" s="4"/>
      <c r="G657" s="8"/>
      <c r="H657" s="8"/>
      <c r="I657" s="136">
        <v>3500</v>
      </c>
      <c r="J657" s="136"/>
      <c r="K657" s="136"/>
      <c r="L657" s="8">
        <f t="shared" si="1280"/>
        <v>3500</v>
      </c>
      <c r="M657" s="4"/>
      <c r="N657" s="4"/>
      <c r="O657" s="4"/>
      <c r="P657" s="136"/>
      <c r="Q657" s="8"/>
      <c r="R657" s="4"/>
      <c r="S657" s="4"/>
      <c r="T657" s="4"/>
      <c r="U657" s="136"/>
      <c r="V657" s="8"/>
      <c r="W657" s="67"/>
    </row>
    <row r="658" spans="1:23" s="91" customFormat="1" ht="63" hidden="1" outlineLevel="7" x14ac:dyDescent="0.2">
      <c r="A658" s="5" t="s">
        <v>381</v>
      </c>
      <c r="B658" s="5" t="s">
        <v>287</v>
      </c>
      <c r="C658" s="10" t="s">
        <v>673</v>
      </c>
      <c r="D658" s="10"/>
      <c r="E658" s="66" t="s">
        <v>672</v>
      </c>
      <c r="F658" s="4"/>
      <c r="G658" s="4">
        <f t="shared" ref="G658:L660" si="1286">G659</f>
        <v>1017.69209</v>
      </c>
      <c r="H658" s="4">
        <f t="shared" si="1286"/>
        <v>1017.69209</v>
      </c>
      <c r="I658" s="135">
        <f t="shared" si="1286"/>
        <v>0</v>
      </c>
      <c r="J658" s="135">
        <f t="shared" si="1286"/>
        <v>0</v>
      </c>
      <c r="K658" s="135">
        <f t="shared" si="1286"/>
        <v>0</v>
      </c>
      <c r="L658" s="4">
        <f t="shared" si="1286"/>
        <v>1017.69209</v>
      </c>
      <c r="M658" s="4"/>
      <c r="N658" s="4"/>
      <c r="O658" s="4"/>
      <c r="P658" s="135">
        <f t="shared" ref="P658:Q658" si="1287">P659</f>
        <v>0</v>
      </c>
      <c r="Q658" s="4">
        <f t="shared" si="1287"/>
        <v>0</v>
      </c>
      <c r="R658" s="4"/>
      <c r="S658" s="4"/>
      <c r="T658" s="4"/>
      <c r="U658" s="135">
        <f t="shared" ref="U658:V658" si="1288">U659</f>
        <v>0</v>
      </c>
      <c r="V658" s="4">
        <f t="shared" si="1288"/>
        <v>0</v>
      </c>
      <c r="W658" s="67"/>
    </row>
    <row r="659" spans="1:23" ht="31.5" hidden="1" outlineLevel="7" x14ac:dyDescent="0.2">
      <c r="A659" s="11" t="s">
        <v>381</v>
      </c>
      <c r="B659" s="11" t="s">
        <v>287</v>
      </c>
      <c r="C659" s="9" t="s">
        <v>673</v>
      </c>
      <c r="D659" s="9" t="s">
        <v>92</v>
      </c>
      <c r="E659" s="65" t="s">
        <v>591</v>
      </c>
      <c r="F659" s="8"/>
      <c r="G659" s="47">
        <f>477.3859+540.30619</f>
        <v>1017.69209</v>
      </c>
      <c r="H659" s="47">
        <f t="shared" ref="H659" si="1289">SUM(F659:G659)</f>
        <v>1017.69209</v>
      </c>
      <c r="I659" s="139"/>
      <c r="J659" s="139"/>
      <c r="K659" s="139"/>
      <c r="L659" s="47">
        <f t="shared" ref="L659:L661" si="1290">SUM(H659:K659)</f>
        <v>1017.69209</v>
      </c>
      <c r="M659" s="8"/>
      <c r="N659" s="8"/>
      <c r="O659" s="8"/>
      <c r="P659" s="139"/>
      <c r="Q659" s="47">
        <f t="shared" ref="Q659" si="1291">SUM(O659:P659)</f>
        <v>0</v>
      </c>
      <c r="R659" s="8"/>
      <c r="S659" s="8"/>
      <c r="T659" s="8"/>
      <c r="U659" s="139"/>
      <c r="V659" s="47">
        <f t="shared" ref="V659" si="1292">SUM(T659:U659)</f>
        <v>0</v>
      </c>
      <c r="W659" s="67"/>
    </row>
    <row r="660" spans="1:23" ht="63" outlineLevel="7" x14ac:dyDescent="0.2">
      <c r="A660" s="5" t="s">
        <v>381</v>
      </c>
      <c r="B660" s="5" t="s">
        <v>287</v>
      </c>
      <c r="C660" s="10" t="s">
        <v>673</v>
      </c>
      <c r="D660" s="10"/>
      <c r="E660" s="66" t="s">
        <v>704</v>
      </c>
      <c r="F660" s="8"/>
      <c r="G660" s="47"/>
      <c r="H660" s="47"/>
      <c r="I660" s="135">
        <f t="shared" ref="I660" si="1293">I661</f>
        <v>3053.0762300000001</v>
      </c>
      <c r="J660" s="139"/>
      <c r="K660" s="139"/>
      <c r="L660" s="4">
        <f t="shared" si="1286"/>
        <v>3053.0762300000001</v>
      </c>
      <c r="M660" s="8"/>
      <c r="N660" s="8"/>
      <c r="O660" s="8"/>
      <c r="P660" s="139"/>
      <c r="Q660" s="47"/>
      <c r="R660" s="8"/>
      <c r="S660" s="8"/>
      <c r="T660" s="8"/>
      <c r="U660" s="139"/>
      <c r="V660" s="47"/>
      <c r="W660" s="67"/>
    </row>
    <row r="661" spans="1:23" ht="31.5" outlineLevel="7" x14ac:dyDescent="0.2">
      <c r="A661" s="11" t="s">
        <v>381</v>
      </c>
      <c r="B661" s="11" t="s">
        <v>287</v>
      </c>
      <c r="C661" s="9" t="s">
        <v>673</v>
      </c>
      <c r="D661" s="9" t="s">
        <v>92</v>
      </c>
      <c r="E661" s="65" t="s">
        <v>591</v>
      </c>
      <c r="F661" s="8"/>
      <c r="G661" s="47"/>
      <c r="H661" s="47"/>
      <c r="I661" s="139">
        <v>3053.0762300000001</v>
      </c>
      <c r="J661" s="139"/>
      <c r="K661" s="139"/>
      <c r="L661" s="47">
        <f t="shared" si="1290"/>
        <v>3053.0762300000001</v>
      </c>
      <c r="M661" s="8"/>
      <c r="N661" s="8"/>
      <c r="O661" s="8"/>
      <c r="P661" s="139"/>
      <c r="Q661" s="47"/>
      <c r="R661" s="8"/>
      <c r="S661" s="8"/>
      <c r="T661" s="8"/>
      <c r="U661" s="139"/>
      <c r="V661" s="47"/>
      <c r="W661" s="67"/>
    </row>
    <row r="662" spans="1:23" ht="31.5" outlineLevel="7" x14ac:dyDescent="0.2">
      <c r="A662" s="5" t="s">
        <v>381</v>
      </c>
      <c r="B662" s="5" t="s">
        <v>287</v>
      </c>
      <c r="C662" s="10" t="s">
        <v>391</v>
      </c>
      <c r="D662" s="9"/>
      <c r="E662" s="66" t="s">
        <v>647</v>
      </c>
      <c r="F662" s="8"/>
      <c r="G662" s="47"/>
      <c r="H662" s="47"/>
      <c r="I662" s="135">
        <f>I663</f>
        <v>0</v>
      </c>
      <c r="J662" s="135">
        <f t="shared" ref="J662:L662" si="1294">J663</f>
        <v>595</v>
      </c>
      <c r="K662" s="135">
        <f t="shared" si="1294"/>
        <v>0</v>
      </c>
      <c r="L662" s="4">
        <f t="shared" si="1294"/>
        <v>595</v>
      </c>
      <c r="M662" s="8"/>
      <c r="N662" s="8"/>
      <c r="O662" s="8"/>
      <c r="P662" s="139"/>
      <c r="Q662" s="47"/>
      <c r="R662" s="8"/>
      <c r="S662" s="8"/>
      <c r="T662" s="8"/>
      <c r="U662" s="139"/>
      <c r="V662" s="47"/>
      <c r="W662" s="67"/>
    </row>
    <row r="663" spans="1:23" ht="31.5" outlineLevel="7" x14ac:dyDescent="0.2">
      <c r="A663" s="5" t="s">
        <v>381</v>
      </c>
      <c r="B663" s="5" t="s">
        <v>287</v>
      </c>
      <c r="C663" s="10" t="s">
        <v>744</v>
      </c>
      <c r="D663" s="10" t="s">
        <v>699</v>
      </c>
      <c r="E663" s="66" t="s">
        <v>743</v>
      </c>
      <c r="F663" s="8"/>
      <c r="G663" s="47"/>
      <c r="H663" s="47"/>
      <c r="I663" s="135">
        <f>I664</f>
        <v>0</v>
      </c>
      <c r="J663" s="135">
        <f t="shared" ref="J663:L663" si="1295">J664</f>
        <v>595</v>
      </c>
      <c r="K663" s="135">
        <f t="shared" si="1295"/>
        <v>0</v>
      </c>
      <c r="L663" s="4">
        <f t="shared" si="1295"/>
        <v>595</v>
      </c>
      <c r="M663" s="8"/>
      <c r="N663" s="8"/>
      <c r="O663" s="8"/>
      <c r="P663" s="139"/>
      <c r="Q663" s="47"/>
      <c r="R663" s="8"/>
      <c r="S663" s="8"/>
      <c r="T663" s="8"/>
      <c r="U663" s="139"/>
      <c r="V663" s="47"/>
      <c r="W663" s="67"/>
    </row>
    <row r="664" spans="1:23" ht="31.5" outlineLevel="7" x14ac:dyDescent="0.2">
      <c r="A664" s="11" t="s">
        <v>381</v>
      </c>
      <c r="B664" s="11" t="s">
        <v>287</v>
      </c>
      <c r="C664" s="9" t="s">
        <v>744</v>
      </c>
      <c r="D664" s="9" t="s">
        <v>92</v>
      </c>
      <c r="E664" s="65" t="s">
        <v>591</v>
      </c>
      <c r="F664" s="8"/>
      <c r="G664" s="47"/>
      <c r="H664" s="47"/>
      <c r="I664" s="135"/>
      <c r="J664" s="136">
        <v>595</v>
      </c>
      <c r="K664" s="135"/>
      <c r="L664" s="8">
        <f t="shared" ref="L664" si="1296">SUM(H664:K664)</f>
        <v>595</v>
      </c>
      <c r="M664" s="8"/>
      <c r="N664" s="8"/>
      <c r="O664" s="8"/>
      <c r="P664" s="139"/>
      <c r="Q664" s="47"/>
      <c r="R664" s="8"/>
      <c r="S664" s="8"/>
      <c r="T664" s="8"/>
      <c r="U664" s="139"/>
      <c r="V664" s="47"/>
      <c r="W664" s="67"/>
    </row>
    <row r="665" spans="1:23" ht="31.5" outlineLevel="3" x14ac:dyDescent="0.2">
      <c r="A665" s="5" t="s">
        <v>381</v>
      </c>
      <c r="B665" s="5" t="s">
        <v>287</v>
      </c>
      <c r="C665" s="5" t="s">
        <v>394</v>
      </c>
      <c r="D665" s="5"/>
      <c r="E665" s="21" t="s">
        <v>395</v>
      </c>
      <c r="F665" s="4">
        <f>F666+F669</f>
        <v>809159.3600000001</v>
      </c>
      <c r="G665" s="4">
        <f t="shared" ref="G665:L665" si="1297">G666+G669</f>
        <v>957.4</v>
      </c>
      <c r="H665" s="4">
        <f t="shared" si="1297"/>
        <v>810116.76000000013</v>
      </c>
      <c r="I665" s="135">
        <f t="shared" si="1297"/>
        <v>0</v>
      </c>
      <c r="J665" s="135">
        <f t="shared" si="1297"/>
        <v>0</v>
      </c>
      <c r="K665" s="135">
        <f t="shared" si="1297"/>
        <v>-10.8</v>
      </c>
      <c r="L665" s="4">
        <f t="shared" si="1297"/>
        <v>810105.96000000008</v>
      </c>
      <c r="M665" s="4">
        <f t="shared" ref="M665:R665" si="1298">M666+M669</f>
        <v>806569.61</v>
      </c>
      <c r="N665" s="4">
        <f t="shared" ref="N665" si="1299">N666+N669</f>
        <v>3963.6</v>
      </c>
      <c r="O665" s="4">
        <f t="shared" ref="O665:Q665" si="1300">O666+O669</f>
        <v>810533.21</v>
      </c>
      <c r="P665" s="135">
        <f t="shared" si="1300"/>
        <v>0</v>
      </c>
      <c r="Q665" s="4">
        <f t="shared" si="1300"/>
        <v>810533.21</v>
      </c>
      <c r="R665" s="4">
        <f t="shared" si="1298"/>
        <v>814904.05000000016</v>
      </c>
      <c r="S665" s="4">
        <f t="shared" ref="S665" si="1301">S666+S669</f>
        <v>-1650</v>
      </c>
      <c r="T665" s="4">
        <f t="shared" ref="T665:V665" si="1302">T666+T669</f>
        <v>813254.05000000016</v>
      </c>
      <c r="U665" s="135">
        <f t="shared" si="1302"/>
        <v>0</v>
      </c>
      <c r="V665" s="4">
        <f t="shared" si="1302"/>
        <v>813254.05000000016</v>
      </c>
      <c r="W665" s="67"/>
    </row>
    <row r="666" spans="1:23" ht="31.5" outlineLevel="4" x14ac:dyDescent="0.2">
      <c r="A666" s="5" t="s">
        <v>381</v>
      </c>
      <c r="B666" s="5" t="s">
        <v>287</v>
      </c>
      <c r="C666" s="5" t="s">
        <v>396</v>
      </c>
      <c r="D666" s="5"/>
      <c r="E666" s="21" t="s">
        <v>57</v>
      </c>
      <c r="F666" s="4">
        <f t="shared" ref="F666:V667" si="1303">F667</f>
        <v>115417.3</v>
      </c>
      <c r="G666" s="4">
        <f t="shared" si="1303"/>
        <v>0</v>
      </c>
      <c r="H666" s="4">
        <f t="shared" si="1303"/>
        <v>115417.3</v>
      </c>
      <c r="I666" s="135">
        <f t="shared" si="1303"/>
        <v>0</v>
      </c>
      <c r="J666" s="135">
        <f t="shared" si="1303"/>
        <v>0</v>
      </c>
      <c r="K666" s="135">
        <f t="shared" si="1303"/>
        <v>-10.8</v>
      </c>
      <c r="L666" s="4">
        <f t="shared" si="1303"/>
        <v>115406.5</v>
      </c>
      <c r="M666" s="4">
        <f t="shared" ref="M666:M667" si="1304">M667</f>
        <v>110585.3</v>
      </c>
      <c r="N666" s="4">
        <f t="shared" si="1303"/>
        <v>0</v>
      </c>
      <c r="O666" s="4">
        <f t="shared" si="1303"/>
        <v>110585.3</v>
      </c>
      <c r="P666" s="135">
        <f t="shared" si="1303"/>
        <v>0</v>
      </c>
      <c r="Q666" s="4">
        <f t="shared" si="1303"/>
        <v>110585.3</v>
      </c>
      <c r="R666" s="4">
        <f t="shared" ref="R666:R667" si="1305">R667</f>
        <v>110585.3</v>
      </c>
      <c r="S666" s="4">
        <f t="shared" si="1303"/>
        <v>0</v>
      </c>
      <c r="T666" s="4">
        <f t="shared" si="1303"/>
        <v>110585.3</v>
      </c>
      <c r="U666" s="135">
        <f t="shared" si="1303"/>
        <v>0</v>
      </c>
      <c r="V666" s="4">
        <f t="shared" si="1303"/>
        <v>110585.3</v>
      </c>
      <c r="W666" s="67"/>
    </row>
    <row r="667" spans="1:23" ht="15.75" outlineLevel="5" x14ac:dyDescent="0.2">
      <c r="A667" s="5" t="s">
        <v>381</v>
      </c>
      <c r="B667" s="5" t="s">
        <v>287</v>
      </c>
      <c r="C667" s="5" t="s">
        <v>407</v>
      </c>
      <c r="D667" s="5"/>
      <c r="E667" s="21" t="s">
        <v>408</v>
      </c>
      <c r="F667" s="4">
        <f t="shared" si="1303"/>
        <v>115417.3</v>
      </c>
      <c r="G667" s="4">
        <f t="shared" si="1303"/>
        <v>0</v>
      </c>
      <c r="H667" s="4">
        <f t="shared" si="1303"/>
        <v>115417.3</v>
      </c>
      <c r="I667" s="135">
        <f t="shared" si="1303"/>
        <v>0</v>
      </c>
      <c r="J667" s="135">
        <f t="shared" si="1303"/>
        <v>0</v>
      </c>
      <c r="K667" s="135">
        <f t="shared" si="1303"/>
        <v>-10.8</v>
      </c>
      <c r="L667" s="4">
        <f t="shared" si="1303"/>
        <v>115406.5</v>
      </c>
      <c r="M667" s="4">
        <f t="shared" si="1304"/>
        <v>110585.3</v>
      </c>
      <c r="N667" s="4">
        <f t="shared" si="1303"/>
        <v>0</v>
      </c>
      <c r="O667" s="4">
        <f t="shared" si="1303"/>
        <v>110585.3</v>
      </c>
      <c r="P667" s="135">
        <f t="shared" si="1303"/>
        <v>0</v>
      </c>
      <c r="Q667" s="4">
        <f t="shared" si="1303"/>
        <v>110585.3</v>
      </c>
      <c r="R667" s="4">
        <f t="shared" si="1305"/>
        <v>110585.3</v>
      </c>
      <c r="S667" s="4">
        <f t="shared" si="1303"/>
        <v>0</v>
      </c>
      <c r="T667" s="4">
        <f t="shared" si="1303"/>
        <v>110585.3</v>
      </c>
      <c r="U667" s="135">
        <f t="shared" si="1303"/>
        <v>0</v>
      </c>
      <c r="V667" s="4">
        <f t="shared" si="1303"/>
        <v>110585.3</v>
      </c>
      <c r="W667" s="67"/>
    </row>
    <row r="668" spans="1:23" ht="31.5" outlineLevel="7" x14ac:dyDescent="0.2">
      <c r="A668" s="11" t="s">
        <v>381</v>
      </c>
      <c r="B668" s="11" t="s">
        <v>287</v>
      </c>
      <c r="C668" s="11" t="s">
        <v>407</v>
      </c>
      <c r="D668" s="11" t="s">
        <v>92</v>
      </c>
      <c r="E668" s="16" t="s">
        <v>93</v>
      </c>
      <c r="F668" s="8">
        <f>96687+18730.3</f>
        <v>115417.3</v>
      </c>
      <c r="G668" s="8"/>
      <c r="H668" s="8">
        <f t="shared" ref="H668" si="1306">SUM(F668:G668)</f>
        <v>115417.3</v>
      </c>
      <c r="I668" s="136"/>
      <c r="J668" s="136"/>
      <c r="K668" s="136">
        <v>-10.8</v>
      </c>
      <c r="L668" s="8">
        <f t="shared" ref="L668" si="1307">SUM(H668:K668)</f>
        <v>115406.5</v>
      </c>
      <c r="M668" s="8">
        <f>91855+18730.3</f>
        <v>110585.3</v>
      </c>
      <c r="N668" s="8"/>
      <c r="O668" s="8">
        <f t="shared" ref="O668" si="1308">SUM(M668:N668)</f>
        <v>110585.3</v>
      </c>
      <c r="P668" s="136"/>
      <c r="Q668" s="8">
        <f t="shared" ref="Q668" si="1309">SUM(O668:P668)</f>
        <v>110585.3</v>
      </c>
      <c r="R668" s="8">
        <f>91855+18730.3</f>
        <v>110585.3</v>
      </c>
      <c r="S668" s="8"/>
      <c r="T668" s="8">
        <f t="shared" ref="T668" si="1310">SUM(R668:S668)</f>
        <v>110585.3</v>
      </c>
      <c r="U668" s="136"/>
      <c r="V668" s="8">
        <f t="shared" ref="V668" si="1311">SUM(T668:U668)</f>
        <v>110585.3</v>
      </c>
      <c r="W668" s="67"/>
    </row>
    <row r="669" spans="1:23" ht="31.5" hidden="1" outlineLevel="4" x14ac:dyDescent="0.2">
      <c r="A669" s="5" t="s">
        <v>381</v>
      </c>
      <c r="B669" s="5" t="s">
        <v>287</v>
      </c>
      <c r="C669" s="5" t="s">
        <v>399</v>
      </c>
      <c r="D669" s="5"/>
      <c r="E669" s="21" t="s">
        <v>400</v>
      </c>
      <c r="F669" s="4">
        <f>F670+F672+F674+F676+F680+F678</f>
        <v>693742.06</v>
      </c>
      <c r="G669" s="4">
        <f t="shared" ref="G669:J669" si="1312">G670+G672+G674+G676+G680+G678</f>
        <v>957.4</v>
      </c>
      <c r="H669" s="4">
        <f t="shared" si="1312"/>
        <v>694699.46000000008</v>
      </c>
      <c r="I669" s="135">
        <f t="shared" si="1312"/>
        <v>0</v>
      </c>
      <c r="J669" s="135">
        <f t="shared" si="1312"/>
        <v>0</v>
      </c>
      <c r="K669" s="135">
        <f t="shared" ref="K669:L669" si="1313">K670+K672+K674+K676+K680+K678</f>
        <v>0</v>
      </c>
      <c r="L669" s="4">
        <f t="shared" si="1313"/>
        <v>694699.46000000008</v>
      </c>
      <c r="M669" s="4">
        <f t="shared" ref="M669:R669" si="1314">M670+M672+M674+M676+M680+M678</f>
        <v>695984.30999999994</v>
      </c>
      <c r="N669" s="4">
        <f t="shared" ref="N669" si="1315">N670+N672+N674+N676+N680+N678</f>
        <v>3963.6</v>
      </c>
      <c r="O669" s="4">
        <f t="shared" ref="O669:Q669" si="1316">O670+O672+O674+O676+O680+O678</f>
        <v>699947.90999999992</v>
      </c>
      <c r="P669" s="135">
        <f t="shared" si="1316"/>
        <v>0</v>
      </c>
      <c r="Q669" s="4">
        <f t="shared" si="1316"/>
        <v>699947.90999999992</v>
      </c>
      <c r="R669" s="4">
        <f t="shared" si="1314"/>
        <v>704318.75000000012</v>
      </c>
      <c r="S669" s="4">
        <f t="shared" ref="S669" si="1317">S670+S672+S674+S676+S680+S678</f>
        <v>-1650</v>
      </c>
      <c r="T669" s="4">
        <f t="shared" ref="T669:V669" si="1318">T670+T672+T674+T676+T680+T678</f>
        <v>702668.75000000012</v>
      </c>
      <c r="U669" s="135">
        <f t="shared" si="1318"/>
        <v>0</v>
      </c>
      <c r="V669" s="4">
        <f t="shared" si="1318"/>
        <v>702668.75000000012</v>
      </c>
      <c r="W669" s="67"/>
    </row>
    <row r="670" spans="1:23" ht="47.25" hidden="1" outlineLevel="5" x14ac:dyDescent="0.2">
      <c r="A670" s="5" t="s">
        <v>381</v>
      </c>
      <c r="B670" s="5" t="s">
        <v>287</v>
      </c>
      <c r="C670" s="5" t="s">
        <v>401</v>
      </c>
      <c r="D670" s="5"/>
      <c r="E670" s="21" t="s">
        <v>402</v>
      </c>
      <c r="F670" s="4">
        <f t="shared" ref="F670:V670" si="1319">F671</f>
        <v>11615.1</v>
      </c>
      <c r="G670" s="4">
        <f t="shared" si="1319"/>
        <v>0</v>
      </c>
      <c r="H670" s="4">
        <f t="shared" si="1319"/>
        <v>11615.1</v>
      </c>
      <c r="I670" s="135">
        <f t="shared" si="1319"/>
        <v>0</v>
      </c>
      <c r="J670" s="135">
        <f t="shared" si="1319"/>
        <v>0</v>
      </c>
      <c r="K670" s="135">
        <f t="shared" si="1319"/>
        <v>0</v>
      </c>
      <c r="L670" s="4">
        <f t="shared" si="1319"/>
        <v>11615.1</v>
      </c>
      <c r="M670" s="4">
        <f t="shared" ref="M670" si="1320">M671</f>
        <v>10470</v>
      </c>
      <c r="N670" s="4">
        <f t="shared" si="1319"/>
        <v>0</v>
      </c>
      <c r="O670" s="4">
        <f t="shared" si="1319"/>
        <v>10470</v>
      </c>
      <c r="P670" s="135">
        <f t="shared" si="1319"/>
        <v>0</v>
      </c>
      <c r="Q670" s="4">
        <f t="shared" si="1319"/>
        <v>10470</v>
      </c>
      <c r="R670" s="4">
        <f t="shared" ref="R670" si="1321">R671</f>
        <v>10450</v>
      </c>
      <c r="S670" s="4">
        <f t="shared" si="1319"/>
        <v>0</v>
      </c>
      <c r="T670" s="4">
        <f t="shared" si="1319"/>
        <v>10450</v>
      </c>
      <c r="U670" s="135">
        <f t="shared" si="1319"/>
        <v>0</v>
      </c>
      <c r="V670" s="4">
        <f t="shared" si="1319"/>
        <v>10450</v>
      </c>
      <c r="W670" s="67"/>
    </row>
    <row r="671" spans="1:23" ht="31.5" hidden="1" outlineLevel="7" x14ac:dyDescent="0.2">
      <c r="A671" s="11" t="s">
        <v>381</v>
      </c>
      <c r="B671" s="11" t="s">
        <v>287</v>
      </c>
      <c r="C671" s="11" t="s">
        <v>401</v>
      </c>
      <c r="D671" s="11" t="s">
        <v>92</v>
      </c>
      <c r="E671" s="16" t="s">
        <v>93</v>
      </c>
      <c r="F671" s="8">
        <v>11615.1</v>
      </c>
      <c r="G671" s="8"/>
      <c r="H671" s="8">
        <f t="shared" ref="H671" si="1322">SUM(F671:G671)</f>
        <v>11615.1</v>
      </c>
      <c r="I671" s="136"/>
      <c r="J671" s="136"/>
      <c r="K671" s="136"/>
      <c r="L671" s="8">
        <f t="shared" ref="L671" si="1323">SUM(H671:K671)</f>
        <v>11615.1</v>
      </c>
      <c r="M671" s="8">
        <v>10470</v>
      </c>
      <c r="N671" s="8"/>
      <c r="O671" s="8">
        <f t="shared" ref="O671" si="1324">SUM(M671:N671)</f>
        <v>10470</v>
      </c>
      <c r="P671" s="136"/>
      <c r="Q671" s="8">
        <f t="shared" ref="Q671" si="1325">SUM(O671:P671)</f>
        <v>10470</v>
      </c>
      <c r="R671" s="8">
        <v>10450</v>
      </c>
      <c r="S671" s="8"/>
      <c r="T671" s="8">
        <f t="shared" ref="T671" si="1326">SUM(R671:S671)</f>
        <v>10450</v>
      </c>
      <c r="U671" s="136"/>
      <c r="V671" s="8">
        <f t="shared" ref="V671" si="1327">SUM(T671:U671)</f>
        <v>10450</v>
      </c>
      <c r="W671" s="67"/>
    </row>
    <row r="672" spans="1:23" s="92" customFormat="1" ht="31.5" hidden="1" outlineLevel="5" x14ac:dyDescent="0.2">
      <c r="A672" s="5" t="s">
        <v>381</v>
      </c>
      <c r="B672" s="5" t="s">
        <v>287</v>
      </c>
      <c r="C672" s="5" t="s">
        <v>403</v>
      </c>
      <c r="D672" s="5"/>
      <c r="E672" s="21" t="s">
        <v>404</v>
      </c>
      <c r="F672" s="4">
        <f t="shared" ref="F672:V672" si="1328">F673</f>
        <v>537329.9</v>
      </c>
      <c r="G672" s="4">
        <f t="shared" si="1328"/>
        <v>957.4</v>
      </c>
      <c r="H672" s="4">
        <f t="shared" si="1328"/>
        <v>538287.30000000005</v>
      </c>
      <c r="I672" s="135">
        <f t="shared" si="1328"/>
        <v>0</v>
      </c>
      <c r="J672" s="135">
        <f t="shared" si="1328"/>
        <v>0</v>
      </c>
      <c r="K672" s="135">
        <f t="shared" si="1328"/>
        <v>0</v>
      </c>
      <c r="L672" s="4">
        <f t="shared" si="1328"/>
        <v>538287.30000000005</v>
      </c>
      <c r="M672" s="4">
        <f t="shared" ref="M672" si="1329">M673</f>
        <v>544976.69999999995</v>
      </c>
      <c r="N672" s="4">
        <f t="shared" si="1328"/>
        <v>3963.6</v>
      </c>
      <c r="O672" s="4">
        <f t="shared" si="1328"/>
        <v>548940.29999999993</v>
      </c>
      <c r="P672" s="135">
        <f t="shared" si="1328"/>
        <v>0</v>
      </c>
      <c r="Q672" s="4">
        <f t="shared" si="1328"/>
        <v>548940.29999999993</v>
      </c>
      <c r="R672" s="4">
        <f t="shared" ref="R672" si="1330">R673</f>
        <v>551320.80000000005</v>
      </c>
      <c r="S672" s="4">
        <f t="shared" si="1328"/>
        <v>4009.8</v>
      </c>
      <c r="T672" s="4">
        <f t="shared" si="1328"/>
        <v>555330.60000000009</v>
      </c>
      <c r="U672" s="135">
        <f t="shared" si="1328"/>
        <v>0</v>
      </c>
      <c r="V672" s="4">
        <f t="shared" si="1328"/>
        <v>555330.60000000009</v>
      </c>
      <c r="W672" s="67"/>
    </row>
    <row r="673" spans="1:23" s="92" customFormat="1" ht="31.5" hidden="1" outlineLevel="7" x14ac:dyDescent="0.2">
      <c r="A673" s="11" t="s">
        <v>381</v>
      </c>
      <c r="B673" s="11" t="s">
        <v>287</v>
      </c>
      <c r="C673" s="11" t="s">
        <v>403</v>
      </c>
      <c r="D673" s="11" t="s">
        <v>92</v>
      </c>
      <c r="E673" s="16" t="s">
        <v>93</v>
      </c>
      <c r="F673" s="8">
        <v>537329.9</v>
      </c>
      <c r="G673" s="8">
        <v>957.4</v>
      </c>
      <c r="H673" s="8">
        <f t="shared" ref="H673" si="1331">SUM(F673:G673)</f>
        <v>538287.30000000005</v>
      </c>
      <c r="I673" s="136"/>
      <c r="J673" s="136"/>
      <c r="K673" s="136"/>
      <c r="L673" s="8">
        <f t="shared" ref="L673" si="1332">SUM(H673:K673)</f>
        <v>538287.30000000005</v>
      </c>
      <c r="M673" s="8">
        <v>544976.69999999995</v>
      </c>
      <c r="N673" s="8">
        <v>3963.6</v>
      </c>
      <c r="O673" s="8">
        <f t="shared" ref="O673" si="1333">SUM(M673:N673)</f>
        <v>548940.29999999993</v>
      </c>
      <c r="P673" s="136"/>
      <c r="Q673" s="8">
        <f t="shared" ref="Q673" si="1334">SUM(O673:P673)</f>
        <v>548940.29999999993</v>
      </c>
      <c r="R673" s="8">
        <v>551320.80000000005</v>
      </c>
      <c r="S673" s="8">
        <v>4009.8</v>
      </c>
      <c r="T673" s="8">
        <f t="shared" ref="T673" si="1335">SUM(R673:S673)</f>
        <v>555330.60000000009</v>
      </c>
      <c r="U673" s="136"/>
      <c r="V673" s="8">
        <f t="shared" ref="V673" si="1336">SUM(T673:U673)</f>
        <v>555330.60000000009</v>
      </c>
      <c r="W673" s="67"/>
    </row>
    <row r="674" spans="1:23" s="92" customFormat="1" ht="47.25" hidden="1" outlineLevel="5" x14ac:dyDescent="0.2">
      <c r="A674" s="5" t="s">
        <v>381</v>
      </c>
      <c r="B674" s="5" t="s">
        <v>287</v>
      </c>
      <c r="C674" s="5" t="s">
        <v>409</v>
      </c>
      <c r="D674" s="5"/>
      <c r="E674" s="21" t="s">
        <v>410</v>
      </c>
      <c r="F674" s="4">
        <f t="shared" ref="F674:V674" si="1337">F675</f>
        <v>54531.7</v>
      </c>
      <c r="G674" s="4">
        <f t="shared" si="1337"/>
        <v>0</v>
      </c>
      <c r="H674" s="4">
        <f t="shared" si="1337"/>
        <v>54531.7</v>
      </c>
      <c r="I674" s="135">
        <f t="shared" si="1337"/>
        <v>0</v>
      </c>
      <c r="J674" s="135">
        <f t="shared" si="1337"/>
        <v>0</v>
      </c>
      <c r="K674" s="135">
        <f t="shared" si="1337"/>
        <v>0</v>
      </c>
      <c r="L674" s="4">
        <f t="shared" si="1337"/>
        <v>54531.7</v>
      </c>
      <c r="M674" s="4">
        <f t="shared" ref="M674" si="1338">M675</f>
        <v>54531.7</v>
      </c>
      <c r="N674" s="4">
        <f t="shared" si="1337"/>
        <v>0</v>
      </c>
      <c r="O674" s="4">
        <f t="shared" si="1337"/>
        <v>54531.7</v>
      </c>
      <c r="P674" s="135">
        <f t="shared" si="1337"/>
        <v>0</v>
      </c>
      <c r="Q674" s="4">
        <f t="shared" si="1337"/>
        <v>54531.7</v>
      </c>
      <c r="R674" s="4">
        <f t="shared" ref="R674" si="1339">R675</f>
        <v>57226.8</v>
      </c>
      <c r="S674" s="4">
        <f t="shared" si="1337"/>
        <v>-5659.8</v>
      </c>
      <c r="T674" s="4">
        <f t="shared" si="1337"/>
        <v>51567</v>
      </c>
      <c r="U674" s="135">
        <f t="shared" si="1337"/>
        <v>0</v>
      </c>
      <c r="V674" s="4">
        <f t="shared" si="1337"/>
        <v>51567</v>
      </c>
      <c r="W674" s="67"/>
    </row>
    <row r="675" spans="1:23" s="92" customFormat="1" ht="31.5" hidden="1" outlineLevel="7" x14ac:dyDescent="0.2">
      <c r="A675" s="11" t="s">
        <v>381</v>
      </c>
      <c r="B675" s="11" t="s">
        <v>287</v>
      </c>
      <c r="C675" s="11" t="s">
        <v>409</v>
      </c>
      <c r="D675" s="11" t="s">
        <v>92</v>
      </c>
      <c r="E675" s="16" t="s">
        <v>93</v>
      </c>
      <c r="F675" s="8">
        <v>54531.7</v>
      </c>
      <c r="G675" s="8"/>
      <c r="H675" s="8">
        <f t="shared" ref="H675" si="1340">SUM(F675:G675)</f>
        <v>54531.7</v>
      </c>
      <c r="I675" s="136"/>
      <c r="J675" s="136"/>
      <c r="K675" s="136"/>
      <c r="L675" s="8">
        <f t="shared" ref="L675" si="1341">SUM(H675:K675)</f>
        <v>54531.7</v>
      </c>
      <c r="M675" s="8">
        <v>54531.7</v>
      </c>
      <c r="N675" s="8"/>
      <c r="O675" s="8">
        <f t="shared" ref="O675" si="1342">SUM(M675:N675)</f>
        <v>54531.7</v>
      </c>
      <c r="P675" s="136"/>
      <c r="Q675" s="8">
        <f t="shared" ref="Q675" si="1343">SUM(O675:P675)</f>
        <v>54531.7</v>
      </c>
      <c r="R675" s="8">
        <v>57226.8</v>
      </c>
      <c r="S675" s="8">
        <v>-5659.8</v>
      </c>
      <c r="T675" s="8">
        <f t="shared" ref="T675" si="1344">SUM(R675:S675)</f>
        <v>51567</v>
      </c>
      <c r="U675" s="136"/>
      <c r="V675" s="8">
        <f t="shared" ref="V675" si="1345">SUM(T675:U675)</f>
        <v>51567</v>
      </c>
      <c r="W675" s="67"/>
    </row>
    <row r="676" spans="1:23" s="92" customFormat="1" ht="47.25" hidden="1" outlineLevel="5" x14ac:dyDescent="0.2">
      <c r="A676" s="5" t="s">
        <v>381</v>
      </c>
      <c r="B676" s="5" t="s">
        <v>287</v>
      </c>
      <c r="C676" s="5" t="s">
        <v>411</v>
      </c>
      <c r="D676" s="5"/>
      <c r="E676" s="21" t="s">
        <v>412</v>
      </c>
      <c r="F676" s="4">
        <f t="shared" ref="F676:V676" si="1346">F677</f>
        <v>84697.9</v>
      </c>
      <c r="G676" s="4">
        <f t="shared" si="1346"/>
        <v>0</v>
      </c>
      <c r="H676" s="4">
        <f t="shared" si="1346"/>
        <v>84697.9</v>
      </c>
      <c r="I676" s="135">
        <f t="shared" si="1346"/>
        <v>0</v>
      </c>
      <c r="J676" s="135">
        <f t="shared" si="1346"/>
        <v>0</v>
      </c>
      <c r="K676" s="135">
        <f t="shared" si="1346"/>
        <v>0</v>
      </c>
      <c r="L676" s="4">
        <f t="shared" si="1346"/>
        <v>84697.9</v>
      </c>
      <c r="M676" s="4">
        <f t="shared" ref="M676" si="1347">M677</f>
        <v>80408.5</v>
      </c>
      <c r="N676" s="4">
        <f t="shared" si="1346"/>
        <v>0</v>
      </c>
      <c r="O676" s="4">
        <f t="shared" si="1346"/>
        <v>80408.5</v>
      </c>
      <c r="P676" s="135">
        <f t="shared" si="1346"/>
        <v>0</v>
      </c>
      <c r="Q676" s="4">
        <f t="shared" si="1346"/>
        <v>80408.5</v>
      </c>
      <c r="R676" s="4">
        <f t="shared" ref="R676" si="1348">R677</f>
        <v>79633.899999999994</v>
      </c>
      <c r="S676" s="4">
        <f t="shared" si="1346"/>
        <v>0</v>
      </c>
      <c r="T676" s="4">
        <f t="shared" si="1346"/>
        <v>79633.899999999994</v>
      </c>
      <c r="U676" s="135">
        <f t="shared" si="1346"/>
        <v>0</v>
      </c>
      <c r="V676" s="4">
        <f t="shared" si="1346"/>
        <v>79633.899999999994</v>
      </c>
      <c r="W676" s="67"/>
    </row>
    <row r="677" spans="1:23" s="92" customFormat="1" ht="31.5" hidden="1" outlineLevel="7" x14ac:dyDescent="0.2">
      <c r="A677" s="11" t="s">
        <v>381</v>
      </c>
      <c r="B677" s="11" t="s">
        <v>287</v>
      </c>
      <c r="C677" s="11" t="s">
        <v>411</v>
      </c>
      <c r="D677" s="11" t="s">
        <v>92</v>
      </c>
      <c r="E677" s="16" t="s">
        <v>93</v>
      </c>
      <c r="F677" s="8">
        <v>84697.9</v>
      </c>
      <c r="G677" s="8"/>
      <c r="H677" s="8">
        <f t="shared" ref="H677" si="1349">SUM(F677:G677)</f>
        <v>84697.9</v>
      </c>
      <c r="I677" s="136"/>
      <c r="J677" s="136"/>
      <c r="K677" s="136"/>
      <c r="L677" s="8">
        <f t="shared" ref="L677" si="1350">SUM(H677:K677)</f>
        <v>84697.9</v>
      </c>
      <c r="M677" s="8">
        <v>80408.5</v>
      </c>
      <c r="N677" s="8"/>
      <c r="O677" s="8">
        <f t="shared" ref="O677" si="1351">SUM(M677:N677)</f>
        <v>80408.5</v>
      </c>
      <c r="P677" s="136"/>
      <c r="Q677" s="8">
        <f t="shared" ref="Q677" si="1352">SUM(O677:P677)</f>
        <v>80408.5</v>
      </c>
      <c r="R677" s="8">
        <v>79633.899999999994</v>
      </c>
      <c r="S677" s="8"/>
      <c r="T677" s="8">
        <f t="shared" ref="T677" si="1353">SUM(R677:S677)</f>
        <v>79633.899999999994</v>
      </c>
      <c r="U677" s="136"/>
      <c r="V677" s="8">
        <f t="shared" ref="V677" si="1354">SUM(T677:U677)</f>
        <v>79633.899999999994</v>
      </c>
      <c r="W677" s="67"/>
    </row>
    <row r="678" spans="1:23" s="93" customFormat="1" ht="173.25" hidden="1" outlineLevel="5" x14ac:dyDescent="0.2">
      <c r="A678" s="5" t="s">
        <v>381</v>
      </c>
      <c r="B678" s="5" t="s">
        <v>287</v>
      </c>
      <c r="C678" s="5" t="s">
        <v>413</v>
      </c>
      <c r="D678" s="5"/>
      <c r="E678" s="100" t="s">
        <v>593</v>
      </c>
      <c r="F678" s="4">
        <f t="shared" ref="F678:V680" si="1355">F679</f>
        <v>417.56</v>
      </c>
      <c r="G678" s="4">
        <f t="shared" si="1355"/>
        <v>0</v>
      </c>
      <c r="H678" s="4">
        <f t="shared" si="1355"/>
        <v>417.56</v>
      </c>
      <c r="I678" s="135">
        <f t="shared" si="1355"/>
        <v>0</v>
      </c>
      <c r="J678" s="135">
        <f t="shared" si="1355"/>
        <v>0</v>
      </c>
      <c r="K678" s="135">
        <f t="shared" si="1355"/>
        <v>0</v>
      </c>
      <c r="L678" s="4">
        <f t="shared" si="1355"/>
        <v>417.56</v>
      </c>
      <c r="M678" s="4">
        <f t="shared" ref="M678:M680" si="1356">M679</f>
        <v>419.81</v>
      </c>
      <c r="N678" s="4">
        <f t="shared" si="1355"/>
        <v>0</v>
      </c>
      <c r="O678" s="4">
        <f t="shared" si="1355"/>
        <v>419.81</v>
      </c>
      <c r="P678" s="135">
        <f t="shared" si="1355"/>
        <v>0</v>
      </c>
      <c r="Q678" s="4">
        <f t="shared" si="1355"/>
        <v>419.81</v>
      </c>
      <c r="R678" s="4">
        <f t="shared" ref="R678:R680" si="1357">R679</f>
        <v>426.55</v>
      </c>
      <c r="S678" s="4">
        <f t="shared" si="1355"/>
        <v>0</v>
      </c>
      <c r="T678" s="4">
        <f t="shared" si="1355"/>
        <v>426.55</v>
      </c>
      <c r="U678" s="135">
        <f t="shared" si="1355"/>
        <v>0</v>
      </c>
      <c r="V678" s="4">
        <f t="shared" si="1355"/>
        <v>426.55</v>
      </c>
      <c r="W678" s="67"/>
    </row>
    <row r="679" spans="1:23" s="93" customFormat="1" ht="31.5" hidden="1" outlineLevel="7" x14ac:dyDescent="0.2">
      <c r="A679" s="11" t="s">
        <v>381</v>
      </c>
      <c r="B679" s="11" t="s">
        <v>287</v>
      </c>
      <c r="C679" s="11" t="s">
        <v>413</v>
      </c>
      <c r="D679" s="11" t="s">
        <v>92</v>
      </c>
      <c r="E679" s="16" t="s">
        <v>93</v>
      </c>
      <c r="F679" s="49">
        <v>417.56</v>
      </c>
      <c r="G679" s="8"/>
      <c r="H679" s="8">
        <f t="shared" ref="H679" si="1358">SUM(F679:G679)</f>
        <v>417.56</v>
      </c>
      <c r="I679" s="136"/>
      <c r="J679" s="136"/>
      <c r="K679" s="136"/>
      <c r="L679" s="8">
        <f t="shared" ref="L679" si="1359">SUM(H679:K679)</f>
        <v>417.56</v>
      </c>
      <c r="M679" s="49">
        <v>419.81</v>
      </c>
      <c r="N679" s="8"/>
      <c r="O679" s="8">
        <f t="shared" ref="O679" si="1360">SUM(M679:N679)</f>
        <v>419.81</v>
      </c>
      <c r="P679" s="136"/>
      <c r="Q679" s="8">
        <f t="shared" ref="Q679" si="1361">SUM(O679:P679)</f>
        <v>419.81</v>
      </c>
      <c r="R679" s="49">
        <v>426.55</v>
      </c>
      <c r="S679" s="8"/>
      <c r="T679" s="8">
        <f t="shared" ref="T679" si="1362">SUM(R679:S679)</f>
        <v>426.55</v>
      </c>
      <c r="U679" s="136"/>
      <c r="V679" s="8">
        <f t="shared" ref="V679" si="1363">SUM(T679:U679)</f>
        <v>426.55</v>
      </c>
      <c r="W679" s="67"/>
    </row>
    <row r="680" spans="1:23" s="92" customFormat="1" ht="173.25" hidden="1" outlineLevel="5" x14ac:dyDescent="0.2">
      <c r="A680" s="5" t="s">
        <v>381</v>
      </c>
      <c r="B680" s="5" t="s">
        <v>287</v>
      </c>
      <c r="C680" s="5" t="s">
        <v>413</v>
      </c>
      <c r="D680" s="5"/>
      <c r="E680" s="100" t="s">
        <v>594</v>
      </c>
      <c r="F680" s="4">
        <f t="shared" si="1355"/>
        <v>5149.8999999999996</v>
      </c>
      <c r="G680" s="4">
        <f t="shared" si="1355"/>
        <v>0</v>
      </c>
      <c r="H680" s="4">
        <f t="shared" si="1355"/>
        <v>5149.8999999999996</v>
      </c>
      <c r="I680" s="135">
        <f t="shared" si="1355"/>
        <v>0</v>
      </c>
      <c r="J680" s="135">
        <f t="shared" si="1355"/>
        <v>0</v>
      </c>
      <c r="K680" s="135">
        <f t="shared" si="1355"/>
        <v>0</v>
      </c>
      <c r="L680" s="4">
        <f t="shared" si="1355"/>
        <v>5149.8999999999996</v>
      </c>
      <c r="M680" s="4">
        <f t="shared" si="1356"/>
        <v>5177.6000000000004</v>
      </c>
      <c r="N680" s="4">
        <f t="shared" si="1355"/>
        <v>0</v>
      </c>
      <c r="O680" s="4">
        <f t="shared" si="1355"/>
        <v>5177.6000000000004</v>
      </c>
      <c r="P680" s="135">
        <f t="shared" si="1355"/>
        <v>0</v>
      </c>
      <c r="Q680" s="4">
        <f t="shared" si="1355"/>
        <v>5177.6000000000004</v>
      </c>
      <c r="R680" s="4">
        <f t="shared" si="1357"/>
        <v>5260.7</v>
      </c>
      <c r="S680" s="4">
        <f t="shared" si="1355"/>
        <v>0</v>
      </c>
      <c r="T680" s="4">
        <f t="shared" si="1355"/>
        <v>5260.7</v>
      </c>
      <c r="U680" s="135">
        <f t="shared" si="1355"/>
        <v>0</v>
      </c>
      <c r="V680" s="4">
        <f t="shared" si="1355"/>
        <v>5260.7</v>
      </c>
      <c r="W680" s="67"/>
    </row>
    <row r="681" spans="1:23" s="92" customFormat="1" ht="31.5" hidden="1" outlineLevel="7" x14ac:dyDescent="0.2">
      <c r="A681" s="11" t="s">
        <v>381</v>
      </c>
      <c r="B681" s="11" t="s">
        <v>287</v>
      </c>
      <c r="C681" s="11" t="s">
        <v>413</v>
      </c>
      <c r="D681" s="11" t="s">
        <v>92</v>
      </c>
      <c r="E681" s="16" t="s">
        <v>93</v>
      </c>
      <c r="F681" s="8">
        <v>5149.8999999999996</v>
      </c>
      <c r="G681" s="8"/>
      <c r="H681" s="8">
        <f t="shared" ref="H681" si="1364">SUM(F681:G681)</f>
        <v>5149.8999999999996</v>
      </c>
      <c r="I681" s="136"/>
      <c r="J681" s="136"/>
      <c r="K681" s="136"/>
      <c r="L681" s="8">
        <f t="shared" ref="L681" si="1365">SUM(H681:K681)</f>
        <v>5149.8999999999996</v>
      </c>
      <c r="M681" s="8">
        <v>5177.6000000000004</v>
      </c>
      <c r="N681" s="8"/>
      <c r="O681" s="8">
        <f t="shared" ref="O681" si="1366">SUM(M681:N681)</f>
        <v>5177.6000000000004</v>
      </c>
      <c r="P681" s="136"/>
      <c r="Q681" s="8">
        <f t="shared" ref="Q681" si="1367">SUM(O681:P681)</f>
        <v>5177.6000000000004</v>
      </c>
      <c r="R681" s="8">
        <v>5260.7</v>
      </c>
      <c r="S681" s="8"/>
      <c r="T681" s="8">
        <f t="shared" ref="T681" si="1368">SUM(R681:S681)</f>
        <v>5260.7</v>
      </c>
      <c r="U681" s="136"/>
      <c r="V681" s="8">
        <f t="shared" ref="V681" si="1369">SUM(T681:U681)</f>
        <v>5260.7</v>
      </c>
      <c r="W681" s="67"/>
    </row>
    <row r="682" spans="1:23" ht="21" customHeight="1" outlineLevel="1" x14ac:dyDescent="0.2">
      <c r="A682" s="5" t="s">
        <v>381</v>
      </c>
      <c r="B682" s="5" t="s">
        <v>414</v>
      </c>
      <c r="C682" s="5"/>
      <c r="D682" s="5"/>
      <c r="E682" s="21" t="s">
        <v>415</v>
      </c>
      <c r="F682" s="4">
        <f>F683</f>
        <v>71424.800000000003</v>
      </c>
      <c r="G682" s="4">
        <f t="shared" ref="G682:L682" si="1370">G683</f>
        <v>6184.1750000000002</v>
      </c>
      <c r="H682" s="4">
        <f t="shared" si="1370"/>
        <v>77608.975000000006</v>
      </c>
      <c r="I682" s="135">
        <f t="shared" si="1370"/>
        <v>27402.525000000001</v>
      </c>
      <c r="J682" s="135">
        <f t="shared" si="1370"/>
        <v>269.995</v>
      </c>
      <c r="K682" s="135">
        <f t="shared" si="1370"/>
        <v>0</v>
      </c>
      <c r="L682" s="4">
        <f t="shared" si="1370"/>
        <v>105281.49500000001</v>
      </c>
      <c r="M682" s="4">
        <f t="shared" ref="M682:R682" si="1371">M683</f>
        <v>68000</v>
      </c>
      <c r="N682" s="4">
        <f t="shared" ref="N682" si="1372">N683</f>
        <v>0</v>
      </c>
      <c r="O682" s="4">
        <f t="shared" ref="O682:Q682" si="1373">O683</f>
        <v>68000</v>
      </c>
      <c r="P682" s="135">
        <f t="shared" si="1373"/>
        <v>0</v>
      </c>
      <c r="Q682" s="4">
        <f t="shared" si="1373"/>
        <v>68000</v>
      </c>
      <c r="R682" s="4">
        <f t="shared" si="1371"/>
        <v>68000</v>
      </c>
      <c r="S682" s="4">
        <f t="shared" ref="S682" si="1374">S683</f>
        <v>0</v>
      </c>
      <c r="T682" s="4">
        <f t="shared" ref="T682:V682" si="1375">T683</f>
        <v>68000</v>
      </c>
      <c r="U682" s="135">
        <f t="shared" si="1375"/>
        <v>0</v>
      </c>
      <c r="V682" s="4">
        <f t="shared" si="1375"/>
        <v>68000</v>
      </c>
      <c r="W682" s="67"/>
    </row>
    <row r="683" spans="1:23" ht="31.5" outlineLevel="2" x14ac:dyDescent="0.2">
      <c r="A683" s="5" t="s">
        <v>381</v>
      </c>
      <c r="B683" s="5" t="s">
        <v>414</v>
      </c>
      <c r="C683" s="5" t="s">
        <v>289</v>
      </c>
      <c r="D683" s="5"/>
      <c r="E683" s="21" t="s">
        <v>290</v>
      </c>
      <c r="F683" s="4">
        <f>F692</f>
        <v>71424.800000000003</v>
      </c>
      <c r="G683" s="4">
        <f>G692+G684</f>
        <v>6184.1750000000002</v>
      </c>
      <c r="H683" s="4">
        <f t="shared" ref="H683:T683" si="1376">H692+H684</f>
        <v>77608.975000000006</v>
      </c>
      <c r="I683" s="135">
        <f t="shared" si="1376"/>
        <v>27402.525000000001</v>
      </c>
      <c r="J683" s="135">
        <f t="shared" si="1376"/>
        <v>269.995</v>
      </c>
      <c r="K683" s="135">
        <f>K692+K684</f>
        <v>0</v>
      </c>
      <c r="L683" s="4">
        <f t="shared" ref="L683" si="1377">L692+L684</f>
        <v>105281.49500000001</v>
      </c>
      <c r="M683" s="4">
        <f t="shared" si="1376"/>
        <v>68000</v>
      </c>
      <c r="N683" s="4">
        <f t="shared" si="1376"/>
        <v>0</v>
      </c>
      <c r="O683" s="4">
        <f t="shared" si="1376"/>
        <v>68000</v>
      </c>
      <c r="P683" s="135">
        <f>P692+P684</f>
        <v>0</v>
      </c>
      <c r="Q683" s="4">
        <f t="shared" ref="Q683" si="1378">Q692+Q684</f>
        <v>68000</v>
      </c>
      <c r="R683" s="4">
        <f t="shared" si="1376"/>
        <v>68000</v>
      </c>
      <c r="S683" s="4">
        <f t="shared" si="1376"/>
        <v>0</v>
      </c>
      <c r="T683" s="4">
        <f t="shared" si="1376"/>
        <v>68000</v>
      </c>
      <c r="U683" s="135">
        <f>U692+U684</f>
        <v>0</v>
      </c>
      <c r="V683" s="4">
        <f t="shared" ref="V683" si="1379">V692+V684</f>
        <v>68000</v>
      </c>
      <c r="W683" s="67"/>
    </row>
    <row r="684" spans="1:23" ht="31.5" outlineLevel="2" x14ac:dyDescent="0.2">
      <c r="A684" s="5" t="s">
        <v>381</v>
      </c>
      <c r="B684" s="5" t="s">
        <v>414</v>
      </c>
      <c r="C684" s="5" t="s">
        <v>291</v>
      </c>
      <c r="D684" s="5"/>
      <c r="E684" s="21" t="s">
        <v>292</v>
      </c>
      <c r="F684" s="4"/>
      <c r="G684" s="4">
        <f t="shared" ref="G684:L690" si="1380">G685</f>
        <v>6184.1750000000002</v>
      </c>
      <c r="H684" s="4">
        <f t="shared" si="1380"/>
        <v>6184.1750000000002</v>
      </c>
      <c r="I684" s="135">
        <f t="shared" si="1380"/>
        <v>27402.525000000001</v>
      </c>
      <c r="J684" s="135">
        <f t="shared" si="1380"/>
        <v>269.995</v>
      </c>
      <c r="K684" s="135">
        <f t="shared" si="1380"/>
        <v>0</v>
      </c>
      <c r="L684" s="4">
        <f t="shared" si="1380"/>
        <v>33856.695000000007</v>
      </c>
      <c r="M684" s="4"/>
      <c r="N684" s="4"/>
      <c r="O684" s="4"/>
      <c r="P684" s="135">
        <f t="shared" ref="P684:Q688" si="1381">P685</f>
        <v>0</v>
      </c>
      <c r="Q684" s="4"/>
      <c r="R684" s="4"/>
      <c r="S684" s="4"/>
      <c r="T684" s="4"/>
      <c r="U684" s="135">
        <f t="shared" ref="U684:V688" si="1382">U685</f>
        <v>0</v>
      </c>
      <c r="V684" s="4"/>
      <c r="W684" s="67"/>
    </row>
    <row r="685" spans="1:23" ht="47.25" outlineLevel="2" x14ac:dyDescent="0.2">
      <c r="A685" s="5" t="s">
        <v>381</v>
      </c>
      <c r="B685" s="5" t="s">
        <v>414</v>
      </c>
      <c r="C685" s="5" t="s">
        <v>293</v>
      </c>
      <c r="D685" s="5"/>
      <c r="E685" s="21" t="s">
        <v>294</v>
      </c>
      <c r="F685" s="4"/>
      <c r="G685" s="4">
        <f>G688</f>
        <v>6184.1750000000002</v>
      </c>
      <c r="H685" s="4">
        <f>H688</f>
        <v>6184.1750000000002</v>
      </c>
      <c r="I685" s="135">
        <f>I688+I690+I686</f>
        <v>27402.525000000001</v>
      </c>
      <c r="J685" s="135">
        <f t="shared" ref="J685:U685" si="1383">J688+J690+J686</f>
        <v>269.995</v>
      </c>
      <c r="K685" s="135">
        <f t="shared" si="1383"/>
        <v>0</v>
      </c>
      <c r="L685" s="4">
        <f t="shared" si="1383"/>
        <v>33856.695000000007</v>
      </c>
      <c r="M685" s="4">
        <f t="shared" si="1383"/>
        <v>0</v>
      </c>
      <c r="N685" s="4">
        <f t="shared" si="1383"/>
        <v>0</v>
      </c>
      <c r="O685" s="4">
        <f t="shared" si="1383"/>
        <v>0</v>
      </c>
      <c r="P685" s="135">
        <f t="shared" si="1383"/>
        <v>0</v>
      </c>
      <c r="Q685" s="4"/>
      <c r="R685" s="4">
        <f t="shared" si="1383"/>
        <v>0</v>
      </c>
      <c r="S685" s="4">
        <f t="shared" si="1383"/>
        <v>0</v>
      </c>
      <c r="T685" s="4">
        <f t="shared" si="1383"/>
        <v>0</v>
      </c>
      <c r="U685" s="135">
        <f t="shared" si="1383"/>
        <v>0</v>
      </c>
      <c r="V685" s="4"/>
      <c r="W685" s="67"/>
    </row>
    <row r="686" spans="1:23" s="91" customFormat="1" ht="31.5" outlineLevel="2" x14ac:dyDescent="0.2">
      <c r="A686" s="5" t="s">
        <v>381</v>
      </c>
      <c r="B686" s="5" t="s">
        <v>414</v>
      </c>
      <c r="C686" s="10" t="s">
        <v>734</v>
      </c>
      <c r="D686" s="10"/>
      <c r="E686" s="66" t="s">
        <v>733</v>
      </c>
      <c r="F686" s="4"/>
      <c r="G686" s="4"/>
      <c r="H686" s="4"/>
      <c r="I686" s="135">
        <f t="shared" si="1380"/>
        <v>0</v>
      </c>
      <c r="J686" s="135">
        <f t="shared" si="1380"/>
        <v>269.995</v>
      </c>
      <c r="K686" s="135">
        <f t="shared" si="1380"/>
        <v>0</v>
      </c>
      <c r="L686" s="4">
        <f t="shared" si="1380"/>
        <v>269.995</v>
      </c>
      <c r="M686" s="4"/>
      <c r="N686" s="4"/>
      <c r="O686" s="4"/>
      <c r="P686" s="135"/>
      <c r="Q686" s="4"/>
      <c r="R686" s="4"/>
      <c r="S686" s="4"/>
      <c r="T686" s="4"/>
      <c r="U686" s="135"/>
      <c r="V686" s="4"/>
      <c r="W686" s="67"/>
    </row>
    <row r="687" spans="1:23" s="93" customFormat="1" ht="31.5" outlineLevel="2" x14ac:dyDescent="0.2">
      <c r="A687" s="11" t="s">
        <v>381</v>
      </c>
      <c r="B687" s="11" t="s">
        <v>414</v>
      </c>
      <c r="C687" s="9" t="s">
        <v>734</v>
      </c>
      <c r="D687" s="9" t="s">
        <v>92</v>
      </c>
      <c r="E687" s="65" t="s">
        <v>591</v>
      </c>
      <c r="F687" s="8"/>
      <c r="G687" s="8"/>
      <c r="H687" s="8"/>
      <c r="I687" s="139"/>
      <c r="J687" s="136">
        <f>85+184.995</f>
        <v>269.995</v>
      </c>
      <c r="K687" s="139"/>
      <c r="L687" s="8">
        <f t="shared" ref="L687" si="1384">SUM(H687:K687)</f>
        <v>269.995</v>
      </c>
      <c r="M687" s="8"/>
      <c r="N687" s="8"/>
      <c r="O687" s="8"/>
      <c r="P687" s="136"/>
      <c r="Q687" s="8"/>
      <c r="R687" s="8"/>
      <c r="S687" s="8"/>
      <c r="T687" s="8"/>
      <c r="U687" s="136"/>
      <c r="V687" s="8"/>
      <c r="W687" s="67"/>
    </row>
    <row r="688" spans="1:23" ht="63" hidden="1" outlineLevel="2" x14ac:dyDescent="0.2">
      <c r="A688" s="5" t="s">
        <v>381</v>
      </c>
      <c r="B688" s="5" t="s">
        <v>414</v>
      </c>
      <c r="C688" s="10" t="s">
        <v>673</v>
      </c>
      <c r="D688" s="10"/>
      <c r="E688" s="66" t="s">
        <v>672</v>
      </c>
      <c r="F688" s="4"/>
      <c r="G688" s="4">
        <f t="shared" si="1380"/>
        <v>6184.1750000000002</v>
      </c>
      <c r="H688" s="4">
        <f t="shared" si="1380"/>
        <v>6184.1750000000002</v>
      </c>
      <c r="I688" s="135">
        <f t="shared" si="1380"/>
        <v>0</v>
      </c>
      <c r="J688" s="135">
        <f t="shared" si="1380"/>
        <v>0</v>
      </c>
      <c r="K688" s="135">
        <f t="shared" si="1380"/>
        <v>0</v>
      </c>
      <c r="L688" s="4">
        <f t="shared" si="1380"/>
        <v>6184.1750000000002</v>
      </c>
      <c r="M688" s="4"/>
      <c r="N688" s="4"/>
      <c r="O688" s="4"/>
      <c r="P688" s="135">
        <f t="shared" si="1381"/>
        <v>0</v>
      </c>
      <c r="Q688" s="4">
        <f t="shared" si="1381"/>
        <v>0</v>
      </c>
      <c r="R688" s="4"/>
      <c r="S688" s="4"/>
      <c r="T688" s="4"/>
      <c r="U688" s="135">
        <f t="shared" si="1382"/>
        <v>0</v>
      </c>
      <c r="V688" s="4">
        <f t="shared" si="1382"/>
        <v>0</v>
      </c>
      <c r="W688" s="67"/>
    </row>
    <row r="689" spans="1:23" ht="31.5" hidden="1" outlineLevel="2" x14ac:dyDescent="0.2">
      <c r="A689" s="11" t="s">
        <v>381</v>
      </c>
      <c r="B689" s="11" t="s">
        <v>414</v>
      </c>
      <c r="C689" s="9" t="s">
        <v>673</v>
      </c>
      <c r="D689" s="9" t="s">
        <v>92</v>
      </c>
      <c r="E689" s="65" t="s">
        <v>591</v>
      </c>
      <c r="F689" s="4"/>
      <c r="G689" s="47">
        <v>6184.1750000000002</v>
      </c>
      <c r="H689" s="47">
        <f t="shared" ref="H689" si="1385">SUM(F689:G689)</f>
        <v>6184.1750000000002</v>
      </c>
      <c r="I689" s="139"/>
      <c r="J689" s="139"/>
      <c r="K689" s="139"/>
      <c r="L689" s="47">
        <f t="shared" ref="L689:L691" si="1386">SUM(H689:K689)</f>
        <v>6184.1750000000002</v>
      </c>
      <c r="M689" s="4"/>
      <c r="N689" s="4"/>
      <c r="O689" s="4"/>
      <c r="P689" s="139"/>
      <c r="Q689" s="47">
        <f t="shared" ref="Q689" si="1387">SUM(O689:P689)</f>
        <v>0</v>
      </c>
      <c r="R689" s="4"/>
      <c r="S689" s="4"/>
      <c r="T689" s="4"/>
      <c r="U689" s="139"/>
      <c r="V689" s="47">
        <f t="shared" ref="V689" si="1388">SUM(T689:U689)</f>
        <v>0</v>
      </c>
      <c r="W689" s="67"/>
    </row>
    <row r="690" spans="1:23" ht="63" outlineLevel="2" x14ac:dyDescent="0.2">
      <c r="A690" s="5" t="s">
        <v>381</v>
      </c>
      <c r="B690" s="5" t="s">
        <v>414</v>
      </c>
      <c r="C690" s="10" t="s">
        <v>673</v>
      </c>
      <c r="D690" s="10"/>
      <c r="E690" s="66" t="s">
        <v>704</v>
      </c>
      <c r="F690" s="4"/>
      <c r="G690" s="47"/>
      <c r="H690" s="47"/>
      <c r="I690" s="135">
        <f t="shared" ref="I690" si="1389">I691</f>
        <v>27402.525000000001</v>
      </c>
      <c r="J690" s="139"/>
      <c r="K690" s="139"/>
      <c r="L690" s="4">
        <f t="shared" si="1380"/>
        <v>27402.525000000001</v>
      </c>
      <c r="M690" s="4"/>
      <c r="N690" s="4"/>
      <c r="O690" s="4"/>
      <c r="P690" s="139"/>
      <c r="Q690" s="47"/>
      <c r="R690" s="4"/>
      <c r="S690" s="4"/>
      <c r="T690" s="4"/>
      <c r="U690" s="139"/>
      <c r="V690" s="47"/>
      <c r="W690" s="67"/>
    </row>
    <row r="691" spans="1:23" ht="31.5" outlineLevel="2" collapsed="1" x14ac:dyDescent="0.2">
      <c r="A691" s="11" t="s">
        <v>381</v>
      </c>
      <c r="B691" s="11" t="s">
        <v>414</v>
      </c>
      <c r="C691" s="9" t="s">
        <v>673</v>
      </c>
      <c r="D691" s="9" t="s">
        <v>92</v>
      </c>
      <c r="E691" s="65" t="s">
        <v>591</v>
      </c>
      <c r="F691" s="4"/>
      <c r="G691" s="47"/>
      <c r="H691" s="47"/>
      <c r="I691" s="139">
        <v>27402.525000000001</v>
      </c>
      <c r="J691" s="139"/>
      <c r="K691" s="139"/>
      <c r="L691" s="47">
        <f t="shared" si="1386"/>
        <v>27402.525000000001</v>
      </c>
      <c r="M691" s="4"/>
      <c r="N691" s="4"/>
      <c r="O691" s="4"/>
      <c r="P691" s="139"/>
      <c r="Q691" s="47"/>
      <c r="R691" s="4"/>
      <c r="S691" s="4"/>
      <c r="T691" s="4"/>
      <c r="U691" s="139"/>
      <c r="V691" s="47"/>
      <c r="W691" s="67"/>
    </row>
    <row r="692" spans="1:23" ht="31.5" hidden="1" outlineLevel="3" x14ac:dyDescent="0.2">
      <c r="A692" s="5" t="s">
        <v>381</v>
      </c>
      <c r="B692" s="5" t="s">
        <v>414</v>
      </c>
      <c r="C692" s="5" t="s">
        <v>394</v>
      </c>
      <c r="D692" s="5"/>
      <c r="E692" s="21" t="s">
        <v>395</v>
      </c>
      <c r="F692" s="4">
        <f t="shared" ref="F692:V694" si="1390">F693</f>
        <v>71424.800000000003</v>
      </c>
      <c r="G692" s="4">
        <f t="shared" si="1390"/>
        <v>0</v>
      </c>
      <c r="H692" s="4">
        <f t="shared" si="1390"/>
        <v>71424.800000000003</v>
      </c>
      <c r="I692" s="135">
        <f t="shared" si="1390"/>
        <v>0</v>
      </c>
      <c r="J692" s="135">
        <f t="shared" si="1390"/>
        <v>0</v>
      </c>
      <c r="K692" s="135">
        <f t="shared" si="1390"/>
        <v>0</v>
      </c>
      <c r="L692" s="4">
        <f t="shared" si="1390"/>
        <v>71424.800000000003</v>
      </c>
      <c r="M692" s="4">
        <f t="shared" ref="M692:M694" si="1391">M693</f>
        <v>68000</v>
      </c>
      <c r="N692" s="4">
        <f t="shared" si="1390"/>
        <v>0</v>
      </c>
      <c r="O692" s="4">
        <f t="shared" si="1390"/>
        <v>68000</v>
      </c>
      <c r="P692" s="135">
        <f t="shared" si="1390"/>
        <v>0</v>
      </c>
      <c r="Q692" s="4">
        <f t="shared" si="1390"/>
        <v>68000</v>
      </c>
      <c r="R692" s="4">
        <f t="shared" ref="R692:R694" si="1392">R693</f>
        <v>68000</v>
      </c>
      <c r="S692" s="4">
        <f t="shared" si="1390"/>
        <v>0</v>
      </c>
      <c r="T692" s="4">
        <f t="shared" si="1390"/>
        <v>68000</v>
      </c>
      <c r="U692" s="135">
        <f t="shared" si="1390"/>
        <v>0</v>
      </c>
      <c r="V692" s="4">
        <f t="shared" si="1390"/>
        <v>68000</v>
      </c>
      <c r="W692" s="67"/>
    </row>
    <row r="693" spans="1:23" ht="31.5" hidden="1" outlineLevel="4" x14ac:dyDescent="0.2">
      <c r="A693" s="5" t="s">
        <v>381</v>
      </c>
      <c r="B693" s="5" t="s">
        <v>414</v>
      </c>
      <c r="C693" s="5" t="s">
        <v>396</v>
      </c>
      <c r="D693" s="5"/>
      <c r="E693" s="21" t="s">
        <v>57</v>
      </c>
      <c r="F693" s="4">
        <f t="shared" si="1390"/>
        <v>71424.800000000003</v>
      </c>
      <c r="G693" s="4">
        <f t="shared" si="1390"/>
        <v>0</v>
      </c>
      <c r="H693" s="4">
        <f t="shared" si="1390"/>
        <v>71424.800000000003</v>
      </c>
      <c r="I693" s="135">
        <f t="shared" si="1390"/>
        <v>0</v>
      </c>
      <c r="J693" s="135">
        <f t="shared" si="1390"/>
        <v>0</v>
      </c>
      <c r="K693" s="135">
        <f t="shared" si="1390"/>
        <v>0</v>
      </c>
      <c r="L693" s="4">
        <f t="shared" si="1390"/>
        <v>71424.800000000003</v>
      </c>
      <c r="M693" s="4">
        <f t="shared" si="1391"/>
        <v>68000</v>
      </c>
      <c r="N693" s="4">
        <f t="shared" si="1390"/>
        <v>0</v>
      </c>
      <c r="O693" s="4">
        <f t="shared" si="1390"/>
        <v>68000</v>
      </c>
      <c r="P693" s="135">
        <f t="shared" si="1390"/>
        <v>0</v>
      </c>
      <c r="Q693" s="4">
        <f t="shared" si="1390"/>
        <v>68000</v>
      </c>
      <c r="R693" s="4">
        <f t="shared" si="1392"/>
        <v>68000</v>
      </c>
      <c r="S693" s="4">
        <f t="shared" si="1390"/>
        <v>0</v>
      </c>
      <c r="T693" s="4">
        <f t="shared" si="1390"/>
        <v>68000</v>
      </c>
      <c r="U693" s="135">
        <f t="shared" si="1390"/>
        <v>0</v>
      </c>
      <c r="V693" s="4">
        <f t="shared" si="1390"/>
        <v>68000</v>
      </c>
      <c r="W693" s="67"/>
    </row>
    <row r="694" spans="1:23" ht="18" hidden="1" customHeight="1" outlineLevel="5" x14ac:dyDescent="0.2">
      <c r="A694" s="5" t="s">
        <v>381</v>
      </c>
      <c r="B694" s="5" t="s">
        <v>414</v>
      </c>
      <c r="C694" s="5" t="s">
        <v>416</v>
      </c>
      <c r="D694" s="5"/>
      <c r="E694" s="21" t="s">
        <v>417</v>
      </c>
      <c r="F694" s="4">
        <f t="shared" si="1390"/>
        <v>71424.800000000003</v>
      </c>
      <c r="G694" s="4">
        <f t="shared" si="1390"/>
        <v>0</v>
      </c>
      <c r="H694" s="4">
        <f t="shared" si="1390"/>
        <v>71424.800000000003</v>
      </c>
      <c r="I694" s="135">
        <f t="shared" si="1390"/>
        <v>0</v>
      </c>
      <c r="J694" s="135">
        <f t="shared" si="1390"/>
        <v>0</v>
      </c>
      <c r="K694" s="135">
        <f t="shared" si="1390"/>
        <v>0</v>
      </c>
      <c r="L694" s="4">
        <f t="shared" si="1390"/>
        <v>71424.800000000003</v>
      </c>
      <c r="M694" s="4">
        <f t="shared" si="1391"/>
        <v>68000</v>
      </c>
      <c r="N694" s="4">
        <f t="shared" si="1390"/>
        <v>0</v>
      </c>
      <c r="O694" s="4">
        <f t="shared" si="1390"/>
        <v>68000</v>
      </c>
      <c r="P694" s="135">
        <f t="shared" si="1390"/>
        <v>0</v>
      </c>
      <c r="Q694" s="4">
        <f t="shared" si="1390"/>
        <v>68000</v>
      </c>
      <c r="R694" s="4">
        <f t="shared" si="1392"/>
        <v>68000</v>
      </c>
      <c r="S694" s="4">
        <f t="shared" si="1390"/>
        <v>0</v>
      </c>
      <c r="T694" s="4">
        <f t="shared" si="1390"/>
        <v>68000</v>
      </c>
      <c r="U694" s="135">
        <f t="shared" si="1390"/>
        <v>0</v>
      </c>
      <c r="V694" s="4">
        <f t="shared" si="1390"/>
        <v>68000</v>
      </c>
      <c r="W694" s="67"/>
    </row>
    <row r="695" spans="1:23" ht="31.5" hidden="1" outlineLevel="7" x14ac:dyDescent="0.2">
      <c r="A695" s="11" t="s">
        <v>381</v>
      </c>
      <c r="B695" s="11" t="s">
        <v>414</v>
      </c>
      <c r="C695" s="11" t="s">
        <v>416</v>
      </c>
      <c r="D695" s="11" t="s">
        <v>92</v>
      </c>
      <c r="E695" s="16" t="s">
        <v>93</v>
      </c>
      <c r="F695" s="8">
        <v>71424.800000000003</v>
      </c>
      <c r="G695" s="8"/>
      <c r="H695" s="8">
        <f t="shared" ref="H695" si="1393">SUM(F695:G695)</f>
        <v>71424.800000000003</v>
      </c>
      <c r="I695" s="136"/>
      <c r="J695" s="136"/>
      <c r="K695" s="136"/>
      <c r="L695" s="8">
        <f t="shared" ref="L695" si="1394">SUM(H695:K695)</f>
        <v>71424.800000000003</v>
      </c>
      <c r="M695" s="8">
        <v>68000</v>
      </c>
      <c r="N695" s="8"/>
      <c r="O695" s="8">
        <f t="shared" ref="O695" si="1395">SUM(M695:N695)</f>
        <v>68000</v>
      </c>
      <c r="P695" s="136"/>
      <c r="Q695" s="8">
        <f t="shared" ref="Q695" si="1396">SUM(O695:P695)</f>
        <v>68000</v>
      </c>
      <c r="R695" s="8">
        <v>68000</v>
      </c>
      <c r="S695" s="8"/>
      <c r="T695" s="8">
        <f t="shared" ref="T695" si="1397">SUM(R695:S695)</f>
        <v>68000</v>
      </c>
      <c r="U695" s="136"/>
      <c r="V695" s="8">
        <f t="shared" ref="V695" si="1398">SUM(T695:U695)</f>
        <v>68000</v>
      </c>
      <c r="W695" s="67"/>
    </row>
    <row r="696" spans="1:23" ht="31.5" outlineLevel="1" x14ac:dyDescent="0.2">
      <c r="A696" s="5" t="s">
        <v>381</v>
      </c>
      <c r="B696" s="5" t="s">
        <v>21</v>
      </c>
      <c r="C696" s="5"/>
      <c r="D696" s="5"/>
      <c r="E696" s="21" t="s">
        <v>22</v>
      </c>
      <c r="F696" s="4">
        <f>F702</f>
        <v>10.199999999999999</v>
      </c>
      <c r="G696" s="4">
        <f t="shared" ref="G696:H696" si="1399">G702</f>
        <v>0</v>
      </c>
      <c r="H696" s="4">
        <f t="shared" si="1399"/>
        <v>10.199999999999999</v>
      </c>
      <c r="I696" s="135">
        <f>I702+I697</f>
        <v>0</v>
      </c>
      <c r="J696" s="135">
        <f t="shared" ref="J696:U696" si="1400">J702+J697</f>
        <v>0</v>
      </c>
      <c r="K696" s="135">
        <f t="shared" si="1400"/>
        <v>10.8</v>
      </c>
      <c r="L696" s="4">
        <f t="shared" si="1400"/>
        <v>21</v>
      </c>
      <c r="M696" s="4">
        <f t="shared" si="1400"/>
        <v>0</v>
      </c>
      <c r="N696" s="4">
        <f t="shared" si="1400"/>
        <v>0</v>
      </c>
      <c r="O696" s="4">
        <f t="shared" si="1400"/>
        <v>0</v>
      </c>
      <c r="P696" s="135">
        <f t="shared" si="1400"/>
        <v>0</v>
      </c>
      <c r="Q696" s="4"/>
      <c r="R696" s="4">
        <f t="shared" si="1400"/>
        <v>0</v>
      </c>
      <c r="S696" s="4">
        <f t="shared" si="1400"/>
        <v>0</v>
      </c>
      <c r="T696" s="4">
        <f t="shared" si="1400"/>
        <v>0</v>
      </c>
      <c r="U696" s="135">
        <f t="shared" si="1400"/>
        <v>0</v>
      </c>
      <c r="V696" s="4"/>
      <c r="W696" s="67"/>
    </row>
    <row r="697" spans="1:23" ht="31.5" outlineLevel="1" x14ac:dyDescent="0.2">
      <c r="A697" s="5" t="s">
        <v>381</v>
      </c>
      <c r="B697" s="5" t="s">
        <v>21</v>
      </c>
      <c r="C697" s="5" t="s">
        <v>289</v>
      </c>
      <c r="D697" s="5"/>
      <c r="E697" s="21" t="s">
        <v>290</v>
      </c>
      <c r="F697" s="4"/>
      <c r="G697" s="4"/>
      <c r="H697" s="4"/>
      <c r="I697" s="135">
        <f t="shared" ref="I697:L700" si="1401">I698</f>
        <v>0</v>
      </c>
      <c r="J697" s="135">
        <f t="shared" si="1401"/>
        <v>0</v>
      </c>
      <c r="K697" s="135">
        <f t="shared" si="1401"/>
        <v>10.8</v>
      </c>
      <c r="L697" s="4">
        <f t="shared" si="1401"/>
        <v>10.8</v>
      </c>
      <c r="M697" s="4"/>
      <c r="N697" s="4"/>
      <c r="O697" s="4"/>
      <c r="P697" s="135"/>
      <c r="Q697" s="4"/>
      <c r="R697" s="4"/>
      <c r="S697" s="4"/>
      <c r="T697" s="4"/>
      <c r="U697" s="135"/>
      <c r="V697" s="4"/>
      <c r="W697" s="67"/>
    </row>
    <row r="698" spans="1:23" ht="31.5" outlineLevel="1" x14ac:dyDescent="0.2">
      <c r="A698" s="5" t="s">
        <v>381</v>
      </c>
      <c r="B698" s="5" t="s">
        <v>21</v>
      </c>
      <c r="C698" s="5" t="s">
        <v>394</v>
      </c>
      <c r="D698" s="5"/>
      <c r="E698" s="21" t="s">
        <v>395</v>
      </c>
      <c r="F698" s="4"/>
      <c r="G698" s="4"/>
      <c r="H698" s="4"/>
      <c r="I698" s="135">
        <f t="shared" si="1401"/>
        <v>0</v>
      </c>
      <c r="J698" s="135">
        <f t="shared" si="1401"/>
        <v>0</v>
      </c>
      <c r="K698" s="135">
        <f t="shared" si="1401"/>
        <v>10.8</v>
      </c>
      <c r="L698" s="4">
        <f t="shared" si="1401"/>
        <v>10.8</v>
      </c>
      <c r="M698" s="4"/>
      <c r="N698" s="4"/>
      <c r="O698" s="4"/>
      <c r="P698" s="135"/>
      <c r="Q698" s="4"/>
      <c r="R698" s="4"/>
      <c r="S698" s="4"/>
      <c r="T698" s="4"/>
      <c r="U698" s="135"/>
      <c r="V698" s="4"/>
      <c r="W698" s="67"/>
    </row>
    <row r="699" spans="1:23" ht="31.5" outlineLevel="1" x14ac:dyDescent="0.2">
      <c r="A699" s="5" t="s">
        <v>381</v>
      </c>
      <c r="B699" s="5" t="s">
        <v>21</v>
      </c>
      <c r="C699" s="10" t="s">
        <v>396</v>
      </c>
      <c r="D699" s="10"/>
      <c r="E699" s="66" t="s">
        <v>57</v>
      </c>
      <c r="F699" s="4"/>
      <c r="G699" s="4"/>
      <c r="H699" s="4"/>
      <c r="I699" s="135">
        <f t="shared" si="1401"/>
        <v>0</v>
      </c>
      <c r="J699" s="135">
        <f t="shared" si="1401"/>
        <v>0</v>
      </c>
      <c r="K699" s="135">
        <f t="shared" si="1401"/>
        <v>10.8</v>
      </c>
      <c r="L699" s="4">
        <f t="shared" si="1401"/>
        <v>10.8</v>
      </c>
      <c r="M699" s="4"/>
      <c r="N699" s="4"/>
      <c r="O699" s="4"/>
      <c r="P699" s="135"/>
      <c r="Q699" s="4"/>
      <c r="R699" s="4"/>
      <c r="S699" s="4"/>
      <c r="T699" s="4"/>
      <c r="U699" s="135"/>
      <c r="V699" s="4"/>
      <c r="W699" s="67"/>
    </row>
    <row r="700" spans="1:23" ht="15.75" outlineLevel="1" x14ac:dyDescent="0.2">
      <c r="A700" s="5" t="s">
        <v>381</v>
      </c>
      <c r="B700" s="5" t="s">
        <v>21</v>
      </c>
      <c r="C700" s="10" t="s">
        <v>407</v>
      </c>
      <c r="D700" s="10" t="s">
        <v>699</v>
      </c>
      <c r="E700" s="66" t="s">
        <v>408</v>
      </c>
      <c r="F700" s="4"/>
      <c r="G700" s="4"/>
      <c r="H700" s="4"/>
      <c r="I700" s="135">
        <f t="shared" si="1401"/>
        <v>0</v>
      </c>
      <c r="J700" s="135">
        <f t="shared" si="1401"/>
        <v>0</v>
      </c>
      <c r="K700" s="135">
        <f t="shared" si="1401"/>
        <v>10.8</v>
      </c>
      <c r="L700" s="4">
        <f t="shared" si="1401"/>
        <v>10.8</v>
      </c>
      <c r="M700" s="4"/>
      <c r="N700" s="4"/>
      <c r="O700" s="4"/>
      <c r="P700" s="135"/>
      <c r="Q700" s="4"/>
      <c r="R700" s="4"/>
      <c r="S700" s="4"/>
      <c r="T700" s="4"/>
      <c r="U700" s="135"/>
      <c r="V700" s="4"/>
      <c r="W700" s="67"/>
    </row>
    <row r="701" spans="1:23" ht="31.5" outlineLevel="1" collapsed="1" x14ac:dyDescent="0.2">
      <c r="A701" s="11" t="s">
        <v>381</v>
      </c>
      <c r="B701" s="11" t="s">
        <v>21</v>
      </c>
      <c r="C701" s="9" t="s">
        <v>407</v>
      </c>
      <c r="D701" s="9" t="s">
        <v>92</v>
      </c>
      <c r="E701" s="65" t="s">
        <v>591</v>
      </c>
      <c r="F701" s="4"/>
      <c r="G701" s="4"/>
      <c r="H701" s="4"/>
      <c r="I701" s="136"/>
      <c r="J701" s="136"/>
      <c r="K701" s="136">
        <v>10.8</v>
      </c>
      <c r="L701" s="8">
        <f t="shared" ref="L701" si="1402">SUM(H701:K701)</f>
        <v>10.8</v>
      </c>
      <c r="M701" s="4"/>
      <c r="N701" s="4"/>
      <c r="O701" s="4"/>
      <c r="P701" s="135"/>
      <c r="Q701" s="4"/>
      <c r="R701" s="4"/>
      <c r="S701" s="4"/>
      <c r="T701" s="4"/>
      <c r="U701" s="135"/>
      <c r="V701" s="4"/>
      <c r="W701" s="67"/>
    </row>
    <row r="702" spans="1:23" ht="31.5" hidden="1" outlineLevel="2" x14ac:dyDescent="0.2">
      <c r="A702" s="5" t="s">
        <v>381</v>
      </c>
      <c r="B702" s="5" t="s">
        <v>21</v>
      </c>
      <c r="C702" s="5" t="s">
        <v>52</v>
      </c>
      <c r="D702" s="5"/>
      <c r="E702" s="21" t="s">
        <v>53</v>
      </c>
      <c r="F702" s="4">
        <f t="shared" ref="F702:V705" si="1403">F703</f>
        <v>10.199999999999999</v>
      </c>
      <c r="G702" s="4">
        <f t="shared" si="1403"/>
        <v>0</v>
      </c>
      <c r="H702" s="4">
        <f t="shared" si="1403"/>
        <v>10.199999999999999</v>
      </c>
      <c r="I702" s="135">
        <f t="shared" si="1403"/>
        <v>0</v>
      </c>
      <c r="J702" s="135">
        <f t="shared" si="1403"/>
        <v>0</v>
      </c>
      <c r="K702" s="135">
        <f t="shared" si="1403"/>
        <v>0</v>
      </c>
      <c r="L702" s="4">
        <f t="shared" si="1403"/>
        <v>10.199999999999999</v>
      </c>
      <c r="M702" s="4">
        <f t="shared" ref="M702:M705" si="1404">M703</f>
        <v>0</v>
      </c>
      <c r="N702" s="4">
        <f t="shared" si="1403"/>
        <v>0</v>
      </c>
      <c r="O702" s="4"/>
      <c r="P702" s="135">
        <f t="shared" si="1403"/>
        <v>0</v>
      </c>
      <c r="Q702" s="4">
        <f t="shared" si="1403"/>
        <v>0</v>
      </c>
      <c r="R702" s="4">
        <f t="shared" ref="R702:R705" si="1405">R703</f>
        <v>0</v>
      </c>
      <c r="S702" s="4">
        <f t="shared" si="1403"/>
        <v>0</v>
      </c>
      <c r="T702" s="4"/>
      <c r="U702" s="135">
        <f t="shared" si="1403"/>
        <v>0</v>
      </c>
      <c r="V702" s="4">
        <f t="shared" si="1403"/>
        <v>0</v>
      </c>
      <c r="W702" s="67"/>
    </row>
    <row r="703" spans="1:23" ht="31.5" hidden="1" outlineLevel="3" x14ac:dyDescent="0.2">
      <c r="A703" s="5" t="s">
        <v>381</v>
      </c>
      <c r="B703" s="5" t="s">
        <v>21</v>
      </c>
      <c r="C703" s="5" t="s">
        <v>98</v>
      </c>
      <c r="D703" s="5"/>
      <c r="E703" s="21" t="s">
        <v>99</v>
      </c>
      <c r="F703" s="4">
        <f t="shared" si="1403"/>
        <v>10.199999999999999</v>
      </c>
      <c r="G703" s="4">
        <f t="shared" si="1403"/>
        <v>0</v>
      </c>
      <c r="H703" s="4">
        <f t="shared" si="1403"/>
        <v>10.199999999999999</v>
      </c>
      <c r="I703" s="135">
        <f t="shared" si="1403"/>
        <v>0</v>
      </c>
      <c r="J703" s="135">
        <f t="shared" si="1403"/>
        <v>0</v>
      </c>
      <c r="K703" s="135">
        <f t="shared" si="1403"/>
        <v>0</v>
      </c>
      <c r="L703" s="4">
        <f t="shared" si="1403"/>
        <v>10.199999999999999</v>
      </c>
      <c r="M703" s="4">
        <f t="shared" si="1404"/>
        <v>0</v>
      </c>
      <c r="N703" s="4">
        <f t="shared" si="1403"/>
        <v>0</v>
      </c>
      <c r="O703" s="4"/>
      <c r="P703" s="135">
        <f t="shared" si="1403"/>
        <v>0</v>
      </c>
      <c r="Q703" s="4">
        <f t="shared" si="1403"/>
        <v>0</v>
      </c>
      <c r="R703" s="4">
        <f t="shared" si="1405"/>
        <v>0</v>
      </c>
      <c r="S703" s="4">
        <f t="shared" si="1403"/>
        <v>0</v>
      </c>
      <c r="T703" s="4"/>
      <c r="U703" s="135">
        <f t="shared" si="1403"/>
        <v>0</v>
      </c>
      <c r="V703" s="4">
        <f t="shared" si="1403"/>
        <v>0</v>
      </c>
      <c r="W703" s="67"/>
    </row>
    <row r="704" spans="1:23" ht="47.25" hidden="1" outlineLevel="4" x14ac:dyDescent="0.2">
      <c r="A704" s="5" t="s">
        <v>381</v>
      </c>
      <c r="B704" s="5" t="s">
        <v>21</v>
      </c>
      <c r="C704" s="5" t="s">
        <v>100</v>
      </c>
      <c r="D704" s="5"/>
      <c r="E704" s="21" t="s">
        <v>101</v>
      </c>
      <c r="F704" s="4">
        <f t="shared" si="1403"/>
        <v>10.199999999999999</v>
      </c>
      <c r="G704" s="4">
        <f t="shared" si="1403"/>
        <v>0</v>
      </c>
      <c r="H704" s="4">
        <f t="shared" si="1403"/>
        <v>10.199999999999999</v>
      </c>
      <c r="I704" s="135">
        <f t="shared" si="1403"/>
        <v>0</v>
      </c>
      <c r="J704" s="135">
        <f t="shared" si="1403"/>
        <v>0</v>
      </c>
      <c r="K704" s="135">
        <f t="shared" si="1403"/>
        <v>0</v>
      </c>
      <c r="L704" s="4">
        <f t="shared" si="1403"/>
        <v>10.199999999999999</v>
      </c>
      <c r="M704" s="4">
        <f t="shared" si="1404"/>
        <v>0</v>
      </c>
      <c r="N704" s="4">
        <f t="shared" si="1403"/>
        <v>0</v>
      </c>
      <c r="O704" s="4"/>
      <c r="P704" s="135">
        <f t="shared" si="1403"/>
        <v>0</v>
      </c>
      <c r="Q704" s="4">
        <f t="shared" si="1403"/>
        <v>0</v>
      </c>
      <c r="R704" s="4">
        <f t="shared" si="1405"/>
        <v>0</v>
      </c>
      <c r="S704" s="4">
        <f t="shared" si="1403"/>
        <v>0</v>
      </c>
      <c r="T704" s="4"/>
      <c r="U704" s="135">
        <f t="shared" si="1403"/>
        <v>0</v>
      </c>
      <c r="V704" s="4">
        <f t="shared" si="1403"/>
        <v>0</v>
      </c>
      <c r="W704" s="67"/>
    </row>
    <row r="705" spans="1:23" ht="15.75" hidden="1" outlineLevel="5" x14ac:dyDescent="0.2">
      <c r="A705" s="5" t="s">
        <v>381</v>
      </c>
      <c r="B705" s="5" t="s">
        <v>21</v>
      </c>
      <c r="C705" s="5" t="s">
        <v>102</v>
      </c>
      <c r="D705" s="5"/>
      <c r="E705" s="21" t="s">
        <v>103</v>
      </c>
      <c r="F705" s="4">
        <f t="shared" si="1403"/>
        <v>10.199999999999999</v>
      </c>
      <c r="G705" s="4">
        <f t="shared" si="1403"/>
        <v>0</v>
      </c>
      <c r="H705" s="4">
        <f t="shared" si="1403"/>
        <v>10.199999999999999</v>
      </c>
      <c r="I705" s="135">
        <f t="shared" si="1403"/>
        <v>0</v>
      </c>
      <c r="J705" s="135">
        <f t="shared" si="1403"/>
        <v>0</v>
      </c>
      <c r="K705" s="135">
        <f t="shared" si="1403"/>
        <v>0</v>
      </c>
      <c r="L705" s="4">
        <f t="shared" si="1403"/>
        <v>10.199999999999999</v>
      </c>
      <c r="M705" s="4">
        <f t="shared" si="1404"/>
        <v>0</v>
      </c>
      <c r="N705" s="4">
        <f t="shared" si="1403"/>
        <v>0</v>
      </c>
      <c r="O705" s="4"/>
      <c r="P705" s="135">
        <f t="shared" si="1403"/>
        <v>0</v>
      </c>
      <c r="Q705" s="4">
        <f t="shared" si="1403"/>
        <v>0</v>
      </c>
      <c r="R705" s="4">
        <f t="shared" si="1405"/>
        <v>0</v>
      </c>
      <c r="S705" s="4">
        <f t="shared" si="1403"/>
        <v>0</v>
      </c>
      <c r="T705" s="4"/>
      <c r="U705" s="135">
        <f t="shared" si="1403"/>
        <v>0</v>
      </c>
      <c r="V705" s="4">
        <f t="shared" si="1403"/>
        <v>0</v>
      </c>
      <c r="W705" s="67"/>
    </row>
    <row r="706" spans="1:23" ht="31.5" hidden="1" outlineLevel="7" x14ac:dyDescent="0.2">
      <c r="A706" s="11" t="s">
        <v>381</v>
      </c>
      <c r="B706" s="11" t="s">
        <v>21</v>
      </c>
      <c r="C706" s="11" t="s">
        <v>102</v>
      </c>
      <c r="D706" s="11" t="s">
        <v>11</v>
      </c>
      <c r="E706" s="16" t="s">
        <v>12</v>
      </c>
      <c r="F706" s="8">
        <v>10.199999999999999</v>
      </c>
      <c r="G706" s="8"/>
      <c r="H706" s="8">
        <f t="shared" ref="H706" si="1406">SUM(F706:G706)</f>
        <v>10.199999999999999</v>
      </c>
      <c r="I706" s="136"/>
      <c r="J706" s="136"/>
      <c r="K706" s="136"/>
      <c r="L706" s="8">
        <f t="shared" ref="L706" si="1407">SUM(H706:K706)</f>
        <v>10.199999999999999</v>
      </c>
      <c r="M706" s="8"/>
      <c r="N706" s="8"/>
      <c r="O706" s="8"/>
      <c r="P706" s="136"/>
      <c r="Q706" s="8">
        <f t="shared" ref="Q706" si="1408">SUM(O706:P706)</f>
        <v>0</v>
      </c>
      <c r="R706" s="8"/>
      <c r="S706" s="8"/>
      <c r="T706" s="8"/>
      <c r="U706" s="136"/>
      <c r="V706" s="8">
        <f t="shared" ref="V706" si="1409">SUM(T706:U706)</f>
        <v>0</v>
      </c>
      <c r="W706" s="67"/>
    </row>
    <row r="707" spans="1:23" ht="15.75" hidden="1" outlineLevel="1" x14ac:dyDescent="0.2">
      <c r="A707" s="5" t="s">
        <v>381</v>
      </c>
      <c r="B707" s="5" t="s">
        <v>418</v>
      </c>
      <c r="C707" s="5"/>
      <c r="D707" s="5"/>
      <c r="E707" s="21" t="s">
        <v>419</v>
      </c>
      <c r="F707" s="4">
        <f>F708</f>
        <v>29209.199999999997</v>
      </c>
      <c r="G707" s="4">
        <f t="shared" ref="G707:L709" si="1410">G708</f>
        <v>99.3</v>
      </c>
      <c r="H707" s="4">
        <f t="shared" si="1410"/>
        <v>29308.5</v>
      </c>
      <c r="I707" s="135">
        <f t="shared" si="1410"/>
        <v>0</v>
      </c>
      <c r="J707" s="135">
        <f t="shared" si="1410"/>
        <v>0</v>
      </c>
      <c r="K707" s="135">
        <f t="shared" si="1410"/>
        <v>0</v>
      </c>
      <c r="L707" s="4">
        <f t="shared" si="1410"/>
        <v>29308.5</v>
      </c>
      <c r="M707" s="4">
        <f t="shared" ref="M707:R709" si="1411">M708</f>
        <v>29209.3</v>
      </c>
      <c r="N707" s="4">
        <f t="shared" ref="N707:N709" si="1412">N708</f>
        <v>99.3</v>
      </c>
      <c r="O707" s="4">
        <f t="shared" ref="O707:Q709" si="1413">O708</f>
        <v>29308.6</v>
      </c>
      <c r="P707" s="135">
        <f t="shared" si="1413"/>
        <v>0</v>
      </c>
      <c r="Q707" s="4">
        <f t="shared" si="1413"/>
        <v>29308.6</v>
      </c>
      <c r="R707" s="4">
        <f t="shared" si="1411"/>
        <v>29209.3</v>
      </c>
      <c r="S707" s="4">
        <f t="shared" ref="S707:S709" si="1414">S708</f>
        <v>99.3</v>
      </c>
      <c r="T707" s="4">
        <f t="shared" ref="T707:V709" si="1415">T708</f>
        <v>29308.6</v>
      </c>
      <c r="U707" s="135">
        <f t="shared" si="1415"/>
        <v>0</v>
      </c>
      <c r="V707" s="4">
        <f t="shared" si="1415"/>
        <v>29308.6</v>
      </c>
      <c r="W707" s="67"/>
    </row>
    <row r="708" spans="1:23" ht="31.5" hidden="1" outlineLevel="2" x14ac:dyDescent="0.2">
      <c r="A708" s="5" t="s">
        <v>381</v>
      </c>
      <c r="B708" s="5" t="s">
        <v>418</v>
      </c>
      <c r="C708" s="5" t="s">
        <v>289</v>
      </c>
      <c r="D708" s="5"/>
      <c r="E708" s="21" t="s">
        <v>290</v>
      </c>
      <c r="F708" s="4">
        <f>F709</f>
        <v>29209.199999999997</v>
      </c>
      <c r="G708" s="4">
        <f t="shared" si="1410"/>
        <v>99.3</v>
      </c>
      <c r="H708" s="4">
        <f t="shared" si="1410"/>
        <v>29308.5</v>
      </c>
      <c r="I708" s="135">
        <f t="shared" si="1410"/>
        <v>0</v>
      </c>
      <c r="J708" s="135">
        <f t="shared" si="1410"/>
        <v>0</v>
      </c>
      <c r="K708" s="135">
        <f t="shared" si="1410"/>
        <v>0</v>
      </c>
      <c r="L708" s="4">
        <f t="shared" si="1410"/>
        <v>29308.5</v>
      </c>
      <c r="M708" s="4">
        <f t="shared" si="1411"/>
        <v>29209.3</v>
      </c>
      <c r="N708" s="4">
        <f t="shared" si="1412"/>
        <v>99.3</v>
      </c>
      <c r="O708" s="4">
        <f t="shared" si="1413"/>
        <v>29308.6</v>
      </c>
      <c r="P708" s="135">
        <f t="shared" si="1413"/>
        <v>0</v>
      </c>
      <c r="Q708" s="4">
        <f t="shared" si="1413"/>
        <v>29308.6</v>
      </c>
      <c r="R708" s="4">
        <f t="shared" si="1411"/>
        <v>29209.3</v>
      </c>
      <c r="S708" s="4">
        <f t="shared" si="1414"/>
        <v>99.3</v>
      </c>
      <c r="T708" s="4">
        <f t="shared" si="1415"/>
        <v>29308.6</v>
      </c>
      <c r="U708" s="135">
        <f t="shared" si="1415"/>
        <v>0</v>
      </c>
      <c r="V708" s="4">
        <f t="shared" si="1415"/>
        <v>29308.6</v>
      </c>
      <c r="W708" s="67"/>
    </row>
    <row r="709" spans="1:23" ht="31.5" hidden="1" outlineLevel="3" x14ac:dyDescent="0.2">
      <c r="A709" s="5" t="s">
        <v>381</v>
      </c>
      <c r="B709" s="5" t="s">
        <v>418</v>
      </c>
      <c r="C709" s="5" t="s">
        <v>394</v>
      </c>
      <c r="D709" s="5"/>
      <c r="E709" s="21" t="s">
        <v>395</v>
      </c>
      <c r="F709" s="4">
        <f>F710</f>
        <v>29209.199999999997</v>
      </c>
      <c r="G709" s="4">
        <f t="shared" si="1410"/>
        <v>99.3</v>
      </c>
      <c r="H709" s="4">
        <f t="shared" si="1410"/>
        <v>29308.5</v>
      </c>
      <c r="I709" s="135">
        <f t="shared" si="1410"/>
        <v>0</v>
      </c>
      <c r="J709" s="135">
        <f t="shared" si="1410"/>
        <v>0</v>
      </c>
      <c r="K709" s="135">
        <f t="shared" si="1410"/>
        <v>0</v>
      </c>
      <c r="L709" s="4">
        <f t="shared" si="1410"/>
        <v>29308.5</v>
      </c>
      <c r="M709" s="4">
        <f t="shared" si="1411"/>
        <v>29209.3</v>
      </c>
      <c r="N709" s="4">
        <f t="shared" si="1412"/>
        <v>99.3</v>
      </c>
      <c r="O709" s="4">
        <f t="shared" si="1413"/>
        <v>29308.6</v>
      </c>
      <c r="P709" s="135">
        <f t="shared" si="1413"/>
        <v>0</v>
      </c>
      <c r="Q709" s="4">
        <f t="shared" si="1413"/>
        <v>29308.6</v>
      </c>
      <c r="R709" s="4">
        <f t="shared" si="1411"/>
        <v>29209.3</v>
      </c>
      <c r="S709" s="4">
        <f t="shared" si="1414"/>
        <v>99.3</v>
      </c>
      <c r="T709" s="4">
        <f t="shared" si="1415"/>
        <v>29308.6</v>
      </c>
      <c r="U709" s="135">
        <f t="shared" si="1415"/>
        <v>0</v>
      </c>
      <c r="V709" s="4">
        <f t="shared" si="1415"/>
        <v>29308.6</v>
      </c>
      <c r="W709" s="67"/>
    </row>
    <row r="710" spans="1:23" ht="31.5" hidden="1" outlineLevel="4" x14ac:dyDescent="0.2">
      <c r="A710" s="5" t="s">
        <v>381</v>
      </c>
      <c r="B710" s="5" t="s">
        <v>418</v>
      </c>
      <c r="C710" s="5" t="s">
        <v>399</v>
      </c>
      <c r="D710" s="5"/>
      <c r="E710" s="21" t="s">
        <v>400</v>
      </c>
      <c r="F710" s="4">
        <f>F711+F713</f>
        <v>29209.199999999997</v>
      </c>
      <c r="G710" s="4">
        <f t="shared" ref="G710:J710" si="1416">G711+G713</f>
        <v>99.3</v>
      </c>
      <c r="H710" s="4">
        <f t="shared" si="1416"/>
        <v>29308.5</v>
      </c>
      <c r="I710" s="135">
        <f t="shared" si="1416"/>
        <v>0</v>
      </c>
      <c r="J710" s="135">
        <f t="shared" si="1416"/>
        <v>0</v>
      </c>
      <c r="K710" s="135">
        <f t="shared" ref="K710:L710" si="1417">K711+K713</f>
        <v>0</v>
      </c>
      <c r="L710" s="4">
        <f t="shared" si="1417"/>
        <v>29308.5</v>
      </c>
      <c r="M710" s="4">
        <f t="shared" ref="M710:R710" si="1418">M711+M713</f>
        <v>29209.3</v>
      </c>
      <c r="N710" s="4">
        <f t="shared" ref="N710" si="1419">N711+N713</f>
        <v>99.3</v>
      </c>
      <c r="O710" s="4">
        <f t="shared" ref="O710:Q710" si="1420">O711+O713</f>
        <v>29308.6</v>
      </c>
      <c r="P710" s="135">
        <f t="shared" si="1420"/>
        <v>0</v>
      </c>
      <c r="Q710" s="4">
        <f t="shared" si="1420"/>
        <v>29308.6</v>
      </c>
      <c r="R710" s="4">
        <f t="shared" si="1418"/>
        <v>29209.3</v>
      </c>
      <c r="S710" s="4">
        <f t="shared" ref="S710" si="1421">S711+S713</f>
        <v>99.3</v>
      </c>
      <c r="T710" s="4">
        <f t="shared" ref="T710:V710" si="1422">T711+T713</f>
        <v>29308.6</v>
      </c>
      <c r="U710" s="135">
        <f t="shared" si="1422"/>
        <v>0</v>
      </c>
      <c r="V710" s="4">
        <f t="shared" si="1422"/>
        <v>29308.6</v>
      </c>
      <c r="W710" s="67"/>
    </row>
    <row r="711" spans="1:23" ht="15.75" hidden="1" outlineLevel="5" x14ac:dyDescent="0.2">
      <c r="A711" s="5" t="s">
        <v>381</v>
      </c>
      <c r="B711" s="5" t="s">
        <v>418</v>
      </c>
      <c r="C711" s="5" t="s">
        <v>420</v>
      </c>
      <c r="D711" s="5"/>
      <c r="E711" s="21" t="s">
        <v>421</v>
      </c>
      <c r="F711" s="4">
        <f>F712</f>
        <v>5665.9</v>
      </c>
      <c r="G711" s="4">
        <f t="shared" ref="G711:L711" si="1423">G712</f>
        <v>0</v>
      </c>
      <c r="H711" s="4">
        <f t="shared" si="1423"/>
        <v>5665.9</v>
      </c>
      <c r="I711" s="135">
        <f t="shared" si="1423"/>
        <v>0</v>
      </c>
      <c r="J711" s="135">
        <f t="shared" si="1423"/>
        <v>0</v>
      </c>
      <c r="K711" s="135">
        <f t="shared" si="1423"/>
        <v>0</v>
      </c>
      <c r="L711" s="4">
        <f t="shared" si="1423"/>
        <v>5665.9</v>
      </c>
      <c r="M711" s="4">
        <f t="shared" ref="M711:R711" si="1424">M712</f>
        <v>5666</v>
      </c>
      <c r="N711" s="4">
        <f t="shared" ref="N711" si="1425">N712</f>
        <v>0</v>
      </c>
      <c r="O711" s="4">
        <f t="shared" ref="O711:Q711" si="1426">O712</f>
        <v>5666</v>
      </c>
      <c r="P711" s="135">
        <f t="shared" si="1426"/>
        <v>0</v>
      </c>
      <c r="Q711" s="4">
        <f t="shared" si="1426"/>
        <v>5666</v>
      </c>
      <c r="R711" s="4">
        <f t="shared" si="1424"/>
        <v>5666</v>
      </c>
      <c r="S711" s="4">
        <f t="shared" ref="S711" si="1427">S712</f>
        <v>0</v>
      </c>
      <c r="T711" s="4">
        <f t="shared" ref="T711:V711" si="1428">T712</f>
        <v>5666</v>
      </c>
      <c r="U711" s="135">
        <f t="shared" si="1428"/>
        <v>0</v>
      </c>
      <c r="V711" s="4">
        <f t="shared" si="1428"/>
        <v>5666</v>
      </c>
      <c r="W711" s="67"/>
    </row>
    <row r="712" spans="1:23" ht="31.5" hidden="1" outlineLevel="7" x14ac:dyDescent="0.2">
      <c r="A712" s="11" t="s">
        <v>381</v>
      </c>
      <c r="B712" s="11" t="s">
        <v>418</v>
      </c>
      <c r="C712" s="11" t="s">
        <v>420</v>
      </c>
      <c r="D712" s="11" t="s">
        <v>92</v>
      </c>
      <c r="E712" s="16" t="s">
        <v>93</v>
      </c>
      <c r="F712" s="8">
        <v>5665.9</v>
      </c>
      <c r="G712" s="8"/>
      <c r="H712" s="8">
        <f t="shared" ref="H712" si="1429">SUM(F712:G712)</f>
        <v>5665.9</v>
      </c>
      <c r="I712" s="136"/>
      <c r="J712" s="136"/>
      <c r="K712" s="136"/>
      <c r="L712" s="8">
        <f t="shared" ref="L712" si="1430">SUM(H712:K712)</f>
        <v>5665.9</v>
      </c>
      <c r="M712" s="8">
        <v>5666</v>
      </c>
      <c r="N712" s="8"/>
      <c r="O712" s="8">
        <f t="shared" ref="O712" si="1431">SUM(M712:N712)</f>
        <v>5666</v>
      </c>
      <c r="P712" s="136"/>
      <c r="Q712" s="8">
        <f t="shared" ref="Q712" si="1432">SUM(O712:P712)</f>
        <v>5666</v>
      </c>
      <c r="R712" s="8">
        <v>5666</v>
      </c>
      <c r="S712" s="8"/>
      <c r="T712" s="8">
        <f t="shared" ref="T712" si="1433">SUM(R712:S712)</f>
        <v>5666</v>
      </c>
      <c r="U712" s="136"/>
      <c r="V712" s="8">
        <f t="shared" ref="V712" si="1434">SUM(T712:U712)</f>
        <v>5666</v>
      </c>
      <c r="W712" s="67"/>
    </row>
    <row r="713" spans="1:23" s="92" customFormat="1" ht="15.75" hidden="1" outlineLevel="5" x14ac:dyDescent="0.2">
      <c r="A713" s="5" t="s">
        <v>381</v>
      </c>
      <c r="B713" s="5" t="s">
        <v>418</v>
      </c>
      <c r="C713" s="5" t="s">
        <v>422</v>
      </c>
      <c r="D713" s="5"/>
      <c r="E713" s="21" t="s">
        <v>423</v>
      </c>
      <c r="F713" s="4">
        <f>F714+F715+F716+F717</f>
        <v>23543.3</v>
      </c>
      <c r="G713" s="4">
        <f t="shared" ref="G713:J713" si="1435">G714+G715+G716+G717</f>
        <v>99.3</v>
      </c>
      <c r="H713" s="4">
        <f t="shared" si="1435"/>
        <v>23642.6</v>
      </c>
      <c r="I713" s="135">
        <f t="shared" si="1435"/>
        <v>0</v>
      </c>
      <c r="J713" s="135">
        <f t="shared" si="1435"/>
        <v>0</v>
      </c>
      <c r="K713" s="135">
        <f t="shared" ref="K713:L713" si="1436">K714+K715+K716+K717</f>
        <v>0</v>
      </c>
      <c r="L713" s="4">
        <f t="shared" si="1436"/>
        <v>23642.6</v>
      </c>
      <c r="M713" s="4">
        <f t="shared" ref="M713:R713" si="1437">M714+M715+M716+M717</f>
        <v>23543.3</v>
      </c>
      <c r="N713" s="4">
        <f t="shared" ref="N713" si="1438">N714+N715+N716+N717</f>
        <v>99.3</v>
      </c>
      <c r="O713" s="4">
        <f t="shared" ref="O713:Q713" si="1439">O714+O715+O716+O717</f>
        <v>23642.6</v>
      </c>
      <c r="P713" s="135">
        <f t="shared" si="1439"/>
        <v>0</v>
      </c>
      <c r="Q713" s="4">
        <f t="shared" si="1439"/>
        <v>23642.6</v>
      </c>
      <c r="R713" s="4">
        <f t="shared" si="1437"/>
        <v>23543.3</v>
      </c>
      <c r="S713" s="4">
        <f t="shared" ref="S713" si="1440">S714+S715+S716+S717</f>
        <v>99.3</v>
      </c>
      <c r="T713" s="4">
        <f t="shared" ref="T713:V713" si="1441">T714+T715+T716+T717</f>
        <v>23642.6</v>
      </c>
      <c r="U713" s="135">
        <f t="shared" si="1441"/>
        <v>0</v>
      </c>
      <c r="V713" s="4">
        <f t="shared" si="1441"/>
        <v>23642.6</v>
      </c>
      <c r="W713" s="67"/>
    </row>
    <row r="714" spans="1:23" s="92" customFormat="1" ht="31.5" hidden="1" outlineLevel="7" x14ac:dyDescent="0.2">
      <c r="A714" s="11" t="s">
        <v>381</v>
      </c>
      <c r="B714" s="11" t="s">
        <v>418</v>
      </c>
      <c r="C714" s="11" t="s">
        <v>422</v>
      </c>
      <c r="D714" s="11" t="s">
        <v>11</v>
      </c>
      <c r="E714" s="16" t="s">
        <v>12</v>
      </c>
      <c r="F714" s="8">
        <v>5808</v>
      </c>
      <c r="G714" s="8"/>
      <c r="H714" s="8">
        <f t="shared" ref="H714:H717" si="1442">SUM(F714:G714)</f>
        <v>5808</v>
      </c>
      <c r="I714" s="136"/>
      <c r="J714" s="136"/>
      <c r="K714" s="136"/>
      <c r="L714" s="8">
        <f t="shared" ref="L714:L717" si="1443">SUM(H714:K714)</f>
        <v>5808</v>
      </c>
      <c r="M714" s="8">
        <v>5808</v>
      </c>
      <c r="N714" s="8"/>
      <c r="O714" s="8">
        <f t="shared" ref="O714:O717" si="1444">SUM(M714:N714)</f>
        <v>5808</v>
      </c>
      <c r="P714" s="136"/>
      <c r="Q714" s="8">
        <f t="shared" ref="Q714:Q717" si="1445">SUM(O714:P714)</f>
        <v>5808</v>
      </c>
      <c r="R714" s="8">
        <v>5808</v>
      </c>
      <c r="S714" s="8"/>
      <c r="T714" s="8">
        <f t="shared" ref="T714:T717" si="1446">SUM(R714:S714)</f>
        <v>5808</v>
      </c>
      <c r="U714" s="136"/>
      <c r="V714" s="8">
        <f t="shared" ref="V714:V717" si="1447">SUM(T714:U714)</f>
        <v>5808</v>
      </c>
      <c r="W714" s="67"/>
    </row>
    <row r="715" spans="1:23" s="92" customFormat="1" ht="15.75" hidden="1" outlineLevel="7" x14ac:dyDescent="0.2">
      <c r="A715" s="11" t="s">
        <v>381</v>
      </c>
      <c r="B715" s="11" t="s">
        <v>418</v>
      </c>
      <c r="C715" s="11" t="s">
        <v>422</v>
      </c>
      <c r="D715" s="11" t="s">
        <v>33</v>
      </c>
      <c r="E715" s="16" t="s">
        <v>34</v>
      </c>
      <c r="F715" s="8">
        <v>341.7</v>
      </c>
      <c r="G715" s="8"/>
      <c r="H715" s="8">
        <f t="shared" si="1442"/>
        <v>341.7</v>
      </c>
      <c r="I715" s="136"/>
      <c r="J715" s="136"/>
      <c r="K715" s="136"/>
      <c r="L715" s="8">
        <f t="shared" si="1443"/>
        <v>341.7</v>
      </c>
      <c r="M715" s="8">
        <v>341.7</v>
      </c>
      <c r="N715" s="8"/>
      <c r="O715" s="8">
        <f t="shared" si="1444"/>
        <v>341.7</v>
      </c>
      <c r="P715" s="136"/>
      <c r="Q715" s="8">
        <f t="shared" si="1445"/>
        <v>341.7</v>
      </c>
      <c r="R715" s="8">
        <v>341.7</v>
      </c>
      <c r="S715" s="8"/>
      <c r="T715" s="8">
        <f t="shared" si="1446"/>
        <v>341.7</v>
      </c>
      <c r="U715" s="136"/>
      <c r="V715" s="8">
        <f t="shared" si="1447"/>
        <v>341.7</v>
      </c>
      <c r="W715" s="67"/>
    </row>
    <row r="716" spans="1:23" s="92" customFormat="1" ht="31.5" hidden="1" outlineLevel="7" x14ac:dyDescent="0.2">
      <c r="A716" s="11" t="s">
        <v>381</v>
      </c>
      <c r="B716" s="11" t="s">
        <v>418</v>
      </c>
      <c r="C716" s="11" t="s">
        <v>422</v>
      </c>
      <c r="D716" s="11" t="s">
        <v>92</v>
      </c>
      <c r="E716" s="16" t="s">
        <v>93</v>
      </c>
      <c r="F716" s="8">
        <v>9268.9</v>
      </c>
      <c r="G716" s="8">
        <v>99.3</v>
      </c>
      <c r="H716" s="8">
        <f t="shared" si="1442"/>
        <v>9368.1999999999989</v>
      </c>
      <c r="I716" s="136"/>
      <c r="J716" s="136"/>
      <c r="K716" s="136"/>
      <c r="L716" s="8">
        <f t="shared" si="1443"/>
        <v>9368.1999999999989</v>
      </c>
      <c r="M716" s="8">
        <v>9268.9</v>
      </c>
      <c r="N716" s="8">
        <v>99.3</v>
      </c>
      <c r="O716" s="8">
        <f t="shared" si="1444"/>
        <v>9368.1999999999989</v>
      </c>
      <c r="P716" s="136"/>
      <c r="Q716" s="8">
        <f t="shared" si="1445"/>
        <v>9368.1999999999989</v>
      </c>
      <c r="R716" s="8">
        <v>9268.9</v>
      </c>
      <c r="S716" s="8">
        <v>99.3</v>
      </c>
      <c r="T716" s="8">
        <f t="shared" si="1446"/>
        <v>9368.1999999999989</v>
      </c>
      <c r="U716" s="136"/>
      <c r="V716" s="8">
        <f t="shared" si="1447"/>
        <v>9368.1999999999989</v>
      </c>
      <c r="W716" s="67"/>
    </row>
    <row r="717" spans="1:23" s="92" customFormat="1" ht="15.75" hidden="1" outlineLevel="7" x14ac:dyDescent="0.2">
      <c r="A717" s="11" t="s">
        <v>381</v>
      </c>
      <c r="B717" s="11" t="s">
        <v>418</v>
      </c>
      <c r="C717" s="11" t="s">
        <v>422</v>
      </c>
      <c r="D717" s="11" t="s">
        <v>27</v>
      </c>
      <c r="E717" s="16" t="s">
        <v>28</v>
      </c>
      <c r="F717" s="8">
        <v>8124.7</v>
      </c>
      <c r="G717" s="8"/>
      <c r="H717" s="8">
        <f t="shared" si="1442"/>
        <v>8124.7</v>
      </c>
      <c r="I717" s="136"/>
      <c r="J717" s="136"/>
      <c r="K717" s="136"/>
      <c r="L717" s="8">
        <f t="shared" si="1443"/>
        <v>8124.7</v>
      </c>
      <c r="M717" s="8">
        <v>8124.7</v>
      </c>
      <c r="N717" s="8"/>
      <c r="O717" s="8">
        <f t="shared" si="1444"/>
        <v>8124.7</v>
      </c>
      <c r="P717" s="136"/>
      <c r="Q717" s="8">
        <f t="shared" si="1445"/>
        <v>8124.7</v>
      </c>
      <c r="R717" s="8">
        <v>8124.7</v>
      </c>
      <c r="S717" s="8"/>
      <c r="T717" s="8">
        <f t="shared" si="1446"/>
        <v>8124.7</v>
      </c>
      <c r="U717" s="136"/>
      <c r="V717" s="8">
        <f t="shared" si="1447"/>
        <v>8124.7</v>
      </c>
      <c r="W717" s="67"/>
    </row>
    <row r="718" spans="1:23" ht="15.75" hidden="1" outlineLevel="1" x14ac:dyDescent="0.2">
      <c r="A718" s="5" t="s">
        <v>381</v>
      </c>
      <c r="B718" s="5" t="s">
        <v>297</v>
      </c>
      <c r="C718" s="5"/>
      <c r="D718" s="5"/>
      <c r="E718" s="21" t="s">
        <v>298</v>
      </c>
      <c r="F718" s="4">
        <f>F719+F743</f>
        <v>24491.9</v>
      </c>
      <c r="G718" s="4">
        <f t="shared" ref="G718:J718" si="1448">G719+G743</f>
        <v>0</v>
      </c>
      <c r="H718" s="4">
        <f t="shared" si="1448"/>
        <v>24491.9</v>
      </c>
      <c r="I718" s="135">
        <f t="shared" si="1448"/>
        <v>0</v>
      </c>
      <c r="J718" s="135">
        <f t="shared" si="1448"/>
        <v>0</v>
      </c>
      <c r="K718" s="135">
        <f t="shared" ref="K718:L718" si="1449">K719+K743</f>
        <v>0</v>
      </c>
      <c r="L718" s="4">
        <f t="shared" si="1449"/>
        <v>24491.9</v>
      </c>
      <c r="M718" s="4">
        <f t="shared" ref="M718:R718" si="1450">M719+M743</f>
        <v>22441</v>
      </c>
      <c r="N718" s="4">
        <f t="shared" ref="N718" si="1451">N719+N743</f>
        <v>0</v>
      </c>
      <c r="O718" s="4">
        <f t="shared" ref="O718:Q718" si="1452">O719+O743</f>
        <v>22441</v>
      </c>
      <c r="P718" s="135">
        <f t="shared" si="1452"/>
        <v>0</v>
      </c>
      <c r="Q718" s="4">
        <f t="shared" si="1452"/>
        <v>22441</v>
      </c>
      <c r="R718" s="4">
        <f t="shared" si="1450"/>
        <v>21946.3</v>
      </c>
      <c r="S718" s="4">
        <f t="shared" ref="S718" si="1453">S719+S743</f>
        <v>0</v>
      </c>
      <c r="T718" s="4">
        <f t="shared" ref="T718:V718" si="1454">T719+T743</f>
        <v>21946.3</v>
      </c>
      <c r="U718" s="135">
        <f t="shared" si="1454"/>
        <v>0</v>
      </c>
      <c r="V718" s="4">
        <f t="shared" si="1454"/>
        <v>21946.3</v>
      </c>
      <c r="W718" s="67"/>
    </row>
    <row r="719" spans="1:23" ht="31.5" hidden="1" outlineLevel="2" x14ac:dyDescent="0.2">
      <c r="A719" s="5" t="s">
        <v>381</v>
      </c>
      <c r="B719" s="5" t="s">
        <v>297</v>
      </c>
      <c r="C719" s="5" t="s">
        <v>289</v>
      </c>
      <c r="D719" s="5"/>
      <c r="E719" s="21" t="s">
        <v>290</v>
      </c>
      <c r="F719" s="4">
        <f>F720+F732</f>
        <v>24396.9</v>
      </c>
      <c r="G719" s="4">
        <f t="shared" ref="G719:J719" si="1455">G720+G732</f>
        <v>0</v>
      </c>
      <c r="H719" s="4">
        <f t="shared" si="1455"/>
        <v>24396.9</v>
      </c>
      <c r="I719" s="135">
        <f t="shared" si="1455"/>
        <v>0</v>
      </c>
      <c r="J719" s="135">
        <f t="shared" si="1455"/>
        <v>0</v>
      </c>
      <c r="K719" s="135">
        <f t="shared" ref="K719:L719" si="1456">K720+K732</f>
        <v>0</v>
      </c>
      <c r="L719" s="4">
        <f t="shared" si="1456"/>
        <v>24396.9</v>
      </c>
      <c r="M719" s="4">
        <f t="shared" ref="M719:R719" si="1457">M720+M732</f>
        <v>22441</v>
      </c>
      <c r="N719" s="4">
        <f t="shared" ref="N719" si="1458">N720+N732</f>
        <v>0</v>
      </c>
      <c r="O719" s="4">
        <f t="shared" ref="O719:Q719" si="1459">O720+O732</f>
        <v>22441</v>
      </c>
      <c r="P719" s="135">
        <f t="shared" si="1459"/>
        <v>0</v>
      </c>
      <c r="Q719" s="4">
        <f t="shared" si="1459"/>
        <v>22441</v>
      </c>
      <c r="R719" s="4">
        <f t="shared" si="1457"/>
        <v>21946.3</v>
      </c>
      <c r="S719" s="4">
        <f t="shared" ref="S719" si="1460">S720+S732</f>
        <v>0</v>
      </c>
      <c r="T719" s="4">
        <f t="shared" ref="T719:V719" si="1461">T720+T732</f>
        <v>21946.3</v>
      </c>
      <c r="U719" s="135">
        <f t="shared" si="1461"/>
        <v>0</v>
      </c>
      <c r="V719" s="4">
        <f t="shared" si="1461"/>
        <v>21946.3</v>
      </c>
      <c r="W719" s="67"/>
    </row>
    <row r="720" spans="1:23" ht="31.5" hidden="1" outlineLevel="3" x14ac:dyDescent="0.2">
      <c r="A720" s="5" t="s">
        <v>381</v>
      </c>
      <c r="B720" s="5" t="s">
        <v>297</v>
      </c>
      <c r="C720" s="5" t="s">
        <v>291</v>
      </c>
      <c r="D720" s="5"/>
      <c r="E720" s="21" t="s">
        <v>292</v>
      </c>
      <c r="F720" s="4">
        <f>F721</f>
        <v>604.70000000000005</v>
      </c>
      <c r="G720" s="4">
        <f t="shared" ref="G720:L720" si="1462">G721</f>
        <v>0</v>
      </c>
      <c r="H720" s="4">
        <f t="shared" si="1462"/>
        <v>604.70000000000005</v>
      </c>
      <c r="I720" s="135">
        <f t="shared" si="1462"/>
        <v>0</v>
      </c>
      <c r="J720" s="135">
        <f t="shared" si="1462"/>
        <v>0</v>
      </c>
      <c r="K720" s="135">
        <f t="shared" si="1462"/>
        <v>0</v>
      </c>
      <c r="L720" s="4">
        <f t="shared" si="1462"/>
        <v>604.70000000000005</v>
      </c>
      <c r="M720" s="4">
        <f t="shared" ref="M720:R720" si="1463">M721</f>
        <v>604.70000000000005</v>
      </c>
      <c r="N720" s="4">
        <f t="shared" ref="N720" si="1464">N721</f>
        <v>0</v>
      </c>
      <c r="O720" s="4">
        <f t="shared" ref="O720:Q720" si="1465">O721</f>
        <v>604.70000000000005</v>
      </c>
      <c r="P720" s="135">
        <f t="shared" si="1465"/>
        <v>0</v>
      </c>
      <c r="Q720" s="4">
        <f t="shared" si="1465"/>
        <v>604.70000000000005</v>
      </c>
      <c r="R720" s="4">
        <f t="shared" si="1463"/>
        <v>604.70000000000005</v>
      </c>
      <c r="S720" s="4">
        <f t="shared" ref="S720" si="1466">S721</f>
        <v>0</v>
      </c>
      <c r="T720" s="4">
        <f t="shared" ref="T720:V720" si="1467">T721</f>
        <v>604.70000000000005</v>
      </c>
      <c r="U720" s="135">
        <f t="shared" si="1467"/>
        <v>0</v>
      </c>
      <c r="V720" s="4">
        <f t="shared" si="1467"/>
        <v>604.70000000000005</v>
      </c>
      <c r="W720" s="67"/>
    </row>
    <row r="721" spans="1:23" ht="47.25" hidden="1" outlineLevel="4" x14ac:dyDescent="0.2">
      <c r="A721" s="5" t="s">
        <v>381</v>
      </c>
      <c r="B721" s="5" t="s">
        <v>297</v>
      </c>
      <c r="C721" s="5" t="s">
        <v>405</v>
      </c>
      <c r="D721" s="5"/>
      <c r="E721" s="21" t="s">
        <v>406</v>
      </c>
      <c r="F721" s="4">
        <f>F722+F726+F729</f>
        <v>604.70000000000005</v>
      </c>
      <c r="G721" s="4">
        <f t="shared" ref="G721:J721" si="1468">G722+G726+G729</f>
        <v>0</v>
      </c>
      <c r="H721" s="4">
        <f t="shared" si="1468"/>
        <v>604.70000000000005</v>
      </c>
      <c r="I721" s="135">
        <f t="shared" si="1468"/>
        <v>0</v>
      </c>
      <c r="J721" s="135">
        <f t="shared" si="1468"/>
        <v>0</v>
      </c>
      <c r="K721" s="135">
        <f t="shared" ref="K721:L721" si="1469">K722+K726+K729</f>
        <v>0</v>
      </c>
      <c r="L721" s="4">
        <f t="shared" si="1469"/>
        <v>604.70000000000005</v>
      </c>
      <c r="M721" s="4">
        <f t="shared" ref="M721:R721" si="1470">M722+M726+M729</f>
        <v>604.70000000000005</v>
      </c>
      <c r="N721" s="4">
        <f t="shared" ref="N721" si="1471">N722+N726+N729</f>
        <v>0</v>
      </c>
      <c r="O721" s="4">
        <f t="shared" ref="O721:Q721" si="1472">O722+O726+O729</f>
        <v>604.70000000000005</v>
      </c>
      <c r="P721" s="135">
        <f t="shared" si="1472"/>
        <v>0</v>
      </c>
      <c r="Q721" s="4">
        <f t="shared" si="1472"/>
        <v>604.70000000000005</v>
      </c>
      <c r="R721" s="4">
        <f t="shared" si="1470"/>
        <v>604.70000000000005</v>
      </c>
      <c r="S721" s="4">
        <f t="shared" ref="S721" si="1473">S722+S726+S729</f>
        <v>0</v>
      </c>
      <c r="T721" s="4">
        <f t="shared" ref="T721:V721" si="1474">T722+T726+T729</f>
        <v>604.70000000000005</v>
      </c>
      <c r="U721" s="135">
        <f t="shared" si="1474"/>
        <v>0</v>
      </c>
      <c r="V721" s="4">
        <f t="shared" si="1474"/>
        <v>604.70000000000005</v>
      </c>
      <c r="W721" s="67"/>
    </row>
    <row r="722" spans="1:23" ht="15.75" hidden="1" outlineLevel="5" x14ac:dyDescent="0.2">
      <c r="A722" s="5" t="s">
        <v>381</v>
      </c>
      <c r="B722" s="5" t="s">
        <v>297</v>
      </c>
      <c r="C722" s="5" t="s">
        <v>424</v>
      </c>
      <c r="D722" s="5"/>
      <c r="E722" s="21" t="s">
        <v>425</v>
      </c>
      <c r="F722" s="4">
        <f>F723+F724+F725</f>
        <v>407.4</v>
      </c>
      <c r="G722" s="4">
        <f t="shared" ref="G722:J722" si="1475">G723+G724+G725</f>
        <v>0</v>
      </c>
      <c r="H722" s="4">
        <f t="shared" si="1475"/>
        <v>407.4</v>
      </c>
      <c r="I722" s="135">
        <f t="shared" si="1475"/>
        <v>0</v>
      </c>
      <c r="J722" s="135">
        <f t="shared" si="1475"/>
        <v>0</v>
      </c>
      <c r="K722" s="135">
        <f t="shared" ref="K722:L722" si="1476">K723+K724+K725</f>
        <v>0</v>
      </c>
      <c r="L722" s="4">
        <f t="shared" si="1476"/>
        <v>407.4</v>
      </c>
      <c r="M722" s="4">
        <f t="shared" ref="M722:R722" si="1477">M723+M724+M725</f>
        <v>407.4</v>
      </c>
      <c r="N722" s="4">
        <f t="shared" ref="N722" si="1478">N723+N724+N725</f>
        <v>0</v>
      </c>
      <c r="O722" s="4">
        <f t="shared" ref="O722:Q722" si="1479">O723+O724+O725</f>
        <v>407.4</v>
      </c>
      <c r="P722" s="135">
        <f t="shared" si="1479"/>
        <v>0</v>
      </c>
      <c r="Q722" s="4">
        <f t="shared" si="1479"/>
        <v>407.4</v>
      </c>
      <c r="R722" s="4">
        <f t="shared" si="1477"/>
        <v>407.4</v>
      </c>
      <c r="S722" s="4">
        <f t="shared" ref="S722" si="1480">S723+S724+S725</f>
        <v>0</v>
      </c>
      <c r="T722" s="4">
        <f t="shared" ref="T722:V722" si="1481">T723+T724+T725</f>
        <v>407.4</v>
      </c>
      <c r="U722" s="135">
        <f t="shared" si="1481"/>
        <v>0</v>
      </c>
      <c r="V722" s="4">
        <f t="shared" si="1481"/>
        <v>407.4</v>
      </c>
      <c r="W722" s="67"/>
    </row>
    <row r="723" spans="1:23" ht="31.5" hidden="1" outlineLevel="7" x14ac:dyDescent="0.2">
      <c r="A723" s="11" t="s">
        <v>381</v>
      </c>
      <c r="B723" s="11" t="s">
        <v>297</v>
      </c>
      <c r="C723" s="11" t="s">
        <v>424</v>
      </c>
      <c r="D723" s="11" t="s">
        <v>11</v>
      </c>
      <c r="E723" s="16" t="s">
        <v>12</v>
      </c>
      <c r="F723" s="8">
        <v>69</v>
      </c>
      <c r="G723" s="8"/>
      <c r="H723" s="8">
        <f t="shared" ref="H723:H725" si="1482">SUM(F723:G723)</f>
        <v>69</v>
      </c>
      <c r="I723" s="136"/>
      <c r="J723" s="136"/>
      <c r="K723" s="136"/>
      <c r="L723" s="8">
        <f t="shared" ref="L723:L725" si="1483">SUM(H723:K723)</f>
        <v>69</v>
      </c>
      <c r="M723" s="8">
        <v>69</v>
      </c>
      <c r="N723" s="8"/>
      <c r="O723" s="8">
        <f t="shared" ref="O723:O725" si="1484">SUM(M723:N723)</f>
        <v>69</v>
      </c>
      <c r="P723" s="136"/>
      <c r="Q723" s="8">
        <f t="shared" ref="Q723:Q725" si="1485">SUM(O723:P723)</f>
        <v>69</v>
      </c>
      <c r="R723" s="8">
        <v>69</v>
      </c>
      <c r="S723" s="8"/>
      <c r="T723" s="8">
        <f t="shared" ref="T723:T725" si="1486">SUM(R723:S723)</f>
        <v>69</v>
      </c>
      <c r="U723" s="136"/>
      <c r="V723" s="8">
        <f t="shared" ref="V723:V725" si="1487">SUM(T723:U723)</f>
        <v>69</v>
      </c>
      <c r="W723" s="67"/>
    </row>
    <row r="724" spans="1:23" ht="15.75" hidden="1" outlineLevel="7" x14ac:dyDescent="0.2">
      <c r="A724" s="11" t="s">
        <v>381</v>
      </c>
      <c r="B724" s="11" t="s">
        <v>297</v>
      </c>
      <c r="C724" s="11" t="s">
        <v>424</v>
      </c>
      <c r="D724" s="11" t="s">
        <v>33</v>
      </c>
      <c r="E724" s="16" t="s">
        <v>34</v>
      </c>
      <c r="F724" s="8">
        <v>38.4</v>
      </c>
      <c r="G724" s="8"/>
      <c r="H724" s="8">
        <f t="shared" si="1482"/>
        <v>38.4</v>
      </c>
      <c r="I724" s="136"/>
      <c r="J724" s="136"/>
      <c r="K724" s="136"/>
      <c r="L724" s="8">
        <f t="shared" si="1483"/>
        <v>38.4</v>
      </c>
      <c r="M724" s="8">
        <v>38.4</v>
      </c>
      <c r="N724" s="8"/>
      <c r="O724" s="8">
        <f t="shared" si="1484"/>
        <v>38.4</v>
      </c>
      <c r="P724" s="136"/>
      <c r="Q724" s="8">
        <f t="shared" si="1485"/>
        <v>38.4</v>
      </c>
      <c r="R724" s="8">
        <v>38.4</v>
      </c>
      <c r="S724" s="8"/>
      <c r="T724" s="8">
        <f t="shared" si="1486"/>
        <v>38.4</v>
      </c>
      <c r="U724" s="136"/>
      <c r="V724" s="8">
        <f t="shared" si="1487"/>
        <v>38.4</v>
      </c>
      <c r="W724" s="67"/>
    </row>
    <row r="725" spans="1:23" ht="31.5" hidden="1" outlineLevel="7" x14ac:dyDescent="0.2">
      <c r="A725" s="11" t="s">
        <v>381</v>
      </c>
      <c r="B725" s="11" t="s">
        <v>297</v>
      </c>
      <c r="C725" s="11" t="s">
        <v>424</v>
      </c>
      <c r="D725" s="11" t="s">
        <v>92</v>
      </c>
      <c r="E725" s="16" t="s">
        <v>93</v>
      </c>
      <c r="F725" s="8">
        <v>300</v>
      </c>
      <c r="G725" s="8"/>
      <c r="H725" s="8">
        <f t="shared" si="1482"/>
        <v>300</v>
      </c>
      <c r="I725" s="136"/>
      <c r="J725" s="136"/>
      <c r="K725" s="136"/>
      <c r="L725" s="8">
        <f t="shared" si="1483"/>
        <v>300</v>
      </c>
      <c r="M725" s="8">
        <v>300</v>
      </c>
      <c r="N725" s="8"/>
      <c r="O725" s="8">
        <f t="shared" si="1484"/>
        <v>300</v>
      </c>
      <c r="P725" s="136"/>
      <c r="Q725" s="8">
        <f t="shared" si="1485"/>
        <v>300</v>
      </c>
      <c r="R725" s="8">
        <v>300</v>
      </c>
      <c r="S725" s="8"/>
      <c r="T725" s="8">
        <f t="shared" si="1486"/>
        <v>300</v>
      </c>
      <c r="U725" s="136"/>
      <c r="V725" s="8">
        <f t="shared" si="1487"/>
        <v>300</v>
      </c>
      <c r="W725" s="67"/>
    </row>
    <row r="726" spans="1:23" ht="31.5" hidden="1" outlineLevel="5" x14ac:dyDescent="0.2">
      <c r="A726" s="5" t="s">
        <v>381</v>
      </c>
      <c r="B726" s="5" t="s">
        <v>297</v>
      </c>
      <c r="C726" s="5" t="s">
        <v>426</v>
      </c>
      <c r="D726" s="5"/>
      <c r="E726" s="21" t="s">
        <v>427</v>
      </c>
      <c r="F726" s="4">
        <f>F728+F727</f>
        <v>97.3</v>
      </c>
      <c r="G726" s="4">
        <f t="shared" ref="G726:J726" si="1488">G728+G727</f>
        <v>0</v>
      </c>
      <c r="H726" s="4">
        <f t="shared" si="1488"/>
        <v>97.3</v>
      </c>
      <c r="I726" s="135">
        <f t="shared" si="1488"/>
        <v>0</v>
      </c>
      <c r="J726" s="135">
        <f t="shared" si="1488"/>
        <v>0</v>
      </c>
      <c r="K726" s="135">
        <f t="shared" ref="K726:L726" si="1489">K728+K727</f>
        <v>0</v>
      </c>
      <c r="L726" s="4">
        <f t="shared" si="1489"/>
        <v>97.3</v>
      </c>
      <c r="M726" s="4">
        <f t="shared" ref="M726:R726" si="1490">M728+M727</f>
        <v>97.3</v>
      </c>
      <c r="N726" s="4">
        <f t="shared" ref="N726" si="1491">N728+N727</f>
        <v>0</v>
      </c>
      <c r="O726" s="4">
        <f t="shared" ref="O726:Q726" si="1492">O728+O727</f>
        <v>97.3</v>
      </c>
      <c r="P726" s="135">
        <f t="shared" si="1492"/>
        <v>0</v>
      </c>
      <c r="Q726" s="4">
        <f t="shared" si="1492"/>
        <v>97.3</v>
      </c>
      <c r="R726" s="4">
        <f t="shared" si="1490"/>
        <v>97.3</v>
      </c>
      <c r="S726" s="4">
        <f t="shared" ref="S726" si="1493">S728+S727</f>
        <v>0</v>
      </c>
      <c r="T726" s="4">
        <f t="shared" ref="T726:V726" si="1494">T728+T727</f>
        <v>97.3</v>
      </c>
      <c r="U726" s="135">
        <f t="shared" si="1494"/>
        <v>0</v>
      </c>
      <c r="V726" s="4">
        <f t="shared" si="1494"/>
        <v>97.3</v>
      </c>
      <c r="W726" s="67"/>
    </row>
    <row r="727" spans="1:23" ht="31.5" hidden="1" outlineLevel="5" x14ac:dyDescent="0.2">
      <c r="A727" s="11" t="s">
        <v>381</v>
      </c>
      <c r="B727" s="11" t="s">
        <v>297</v>
      </c>
      <c r="C727" s="11" t="s">
        <v>426</v>
      </c>
      <c r="D727" s="11" t="s">
        <v>11</v>
      </c>
      <c r="E727" s="16" t="s">
        <v>12</v>
      </c>
      <c r="F727" s="8">
        <v>20.8</v>
      </c>
      <c r="G727" s="8">
        <v>-20.8</v>
      </c>
      <c r="H727" s="8">
        <f t="shared" ref="H727:H728" si="1495">SUM(F727:G727)</f>
        <v>0</v>
      </c>
      <c r="I727" s="136"/>
      <c r="J727" s="136"/>
      <c r="K727" s="136"/>
      <c r="L727" s="8">
        <f t="shared" ref="L727:L728" si="1496">SUM(H727:K727)</f>
        <v>0</v>
      </c>
      <c r="M727" s="8">
        <v>20.8</v>
      </c>
      <c r="N727" s="8">
        <v>-20.8</v>
      </c>
      <c r="O727" s="8">
        <f t="shared" ref="O727:O728" si="1497">SUM(M727:N727)</f>
        <v>0</v>
      </c>
      <c r="P727" s="136"/>
      <c r="Q727" s="8">
        <f t="shared" ref="Q727:Q728" si="1498">SUM(O727:P727)</f>
        <v>0</v>
      </c>
      <c r="R727" s="8">
        <v>20.8</v>
      </c>
      <c r="S727" s="8">
        <v>-20.8</v>
      </c>
      <c r="T727" s="8">
        <f t="shared" ref="T727:T728" si="1499">SUM(R727:S727)</f>
        <v>0</v>
      </c>
      <c r="U727" s="136"/>
      <c r="V727" s="8">
        <f t="shared" ref="V727:V728" si="1500">SUM(T727:U727)</f>
        <v>0</v>
      </c>
      <c r="W727" s="67"/>
    </row>
    <row r="728" spans="1:23" ht="31.5" hidden="1" outlineLevel="7" x14ac:dyDescent="0.2">
      <c r="A728" s="11" t="s">
        <v>381</v>
      </c>
      <c r="B728" s="11" t="s">
        <v>297</v>
      </c>
      <c r="C728" s="11" t="s">
        <v>426</v>
      </c>
      <c r="D728" s="11" t="s">
        <v>92</v>
      </c>
      <c r="E728" s="16" t="s">
        <v>93</v>
      </c>
      <c r="F728" s="8">
        <v>76.5</v>
      </c>
      <c r="G728" s="8">
        <v>20.8</v>
      </c>
      <c r="H728" s="8">
        <f t="shared" si="1495"/>
        <v>97.3</v>
      </c>
      <c r="I728" s="136"/>
      <c r="J728" s="136"/>
      <c r="K728" s="136"/>
      <c r="L728" s="8">
        <f t="shared" si="1496"/>
        <v>97.3</v>
      </c>
      <c r="M728" s="8">
        <v>76.5</v>
      </c>
      <c r="N728" s="8">
        <v>20.8</v>
      </c>
      <c r="O728" s="8">
        <f t="shared" si="1497"/>
        <v>97.3</v>
      </c>
      <c r="P728" s="136"/>
      <c r="Q728" s="8">
        <f t="shared" si="1498"/>
        <v>97.3</v>
      </c>
      <c r="R728" s="8">
        <v>76.5</v>
      </c>
      <c r="S728" s="8">
        <v>20.8</v>
      </c>
      <c r="T728" s="8">
        <f t="shared" si="1499"/>
        <v>97.3</v>
      </c>
      <c r="U728" s="136"/>
      <c r="V728" s="8">
        <f t="shared" si="1500"/>
        <v>97.3</v>
      </c>
      <c r="W728" s="67"/>
    </row>
    <row r="729" spans="1:23" ht="15.75" hidden="1" outlineLevel="5" x14ac:dyDescent="0.2">
      <c r="A729" s="5" t="s">
        <v>381</v>
      </c>
      <c r="B729" s="5" t="s">
        <v>297</v>
      </c>
      <c r="C729" s="5" t="s">
        <v>428</v>
      </c>
      <c r="D729" s="5"/>
      <c r="E729" s="21" t="s">
        <v>429</v>
      </c>
      <c r="F729" s="4">
        <f>F730+F731</f>
        <v>100</v>
      </c>
      <c r="G729" s="4">
        <f t="shared" ref="G729:J729" si="1501">G730+G731</f>
        <v>0</v>
      </c>
      <c r="H729" s="4">
        <f t="shared" si="1501"/>
        <v>100</v>
      </c>
      <c r="I729" s="135">
        <f t="shared" si="1501"/>
        <v>0</v>
      </c>
      <c r="J729" s="135">
        <f t="shared" si="1501"/>
        <v>0</v>
      </c>
      <c r="K729" s="135">
        <f t="shared" ref="K729:L729" si="1502">K730+K731</f>
        <v>0</v>
      </c>
      <c r="L729" s="4">
        <f t="shared" si="1502"/>
        <v>100</v>
      </c>
      <c r="M729" s="4">
        <f t="shared" ref="M729:R729" si="1503">M730+M731</f>
        <v>100</v>
      </c>
      <c r="N729" s="4">
        <f t="shared" ref="N729" si="1504">N730+N731</f>
        <v>0</v>
      </c>
      <c r="O729" s="4">
        <f t="shared" ref="O729:Q729" si="1505">O730+O731</f>
        <v>100</v>
      </c>
      <c r="P729" s="135">
        <f t="shared" si="1505"/>
        <v>0</v>
      </c>
      <c r="Q729" s="4">
        <f t="shared" si="1505"/>
        <v>100</v>
      </c>
      <c r="R729" s="4">
        <f t="shared" si="1503"/>
        <v>100</v>
      </c>
      <c r="S729" s="4">
        <f t="shared" ref="S729" si="1506">S730+S731</f>
        <v>0</v>
      </c>
      <c r="T729" s="4">
        <f t="shared" ref="T729:V729" si="1507">T730+T731</f>
        <v>100</v>
      </c>
      <c r="U729" s="135">
        <f t="shared" si="1507"/>
        <v>0</v>
      </c>
      <c r="V729" s="4">
        <f t="shared" si="1507"/>
        <v>100</v>
      </c>
      <c r="W729" s="67"/>
    </row>
    <row r="730" spans="1:23" ht="31.5" hidden="1" outlineLevel="7" x14ac:dyDescent="0.2">
      <c r="A730" s="11" t="s">
        <v>381</v>
      </c>
      <c r="B730" s="11" t="s">
        <v>297</v>
      </c>
      <c r="C730" s="11" t="s">
        <v>428</v>
      </c>
      <c r="D730" s="11" t="s">
        <v>11</v>
      </c>
      <c r="E730" s="16" t="s">
        <v>12</v>
      </c>
      <c r="F730" s="8">
        <v>25</v>
      </c>
      <c r="G730" s="8"/>
      <c r="H730" s="8">
        <f t="shared" ref="H730:H731" si="1508">SUM(F730:G730)</f>
        <v>25</v>
      </c>
      <c r="I730" s="136"/>
      <c r="J730" s="136"/>
      <c r="K730" s="136"/>
      <c r="L730" s="8">
        <f t="shared" ref="L730:L731" si="1509">SUM(H730:K730)</f>
        <v>25</v>
      </c>
      <c r="M730" s="8">
        <v>25</v>
      </c>
      <c r="N730" s="8"/>
      <c r="O730" s="8">
        <f t="shared" ref="O730:O731" si="1510">SUM(M730:N730)</f>
        <v>25</v>
      </c>
      <c r="P730" s="136"/>
      <c r="Q730" s="8">
        <f t="shared" ref="Q730:Q731" si="1511">SUM(O730:P730)</f>
        <v>25</v>
      </c>
      <c r="R730" s="8">
        <v>25</v>
      </c>
      <c r="S730" s="8"/>
      <c r="T730" s="8">
        <f t="shared" ref="T730:T731" si="1512">SUM(R730:S730)</f>
        <v>25</v>
      </c>
      <c r="U730" s="136"/>
      <c r="V730" s="8">
        <f t="shared" ref="V730:V731" si="1513">SUM(T730:U730)</f>
        <v>25</v>
      </c>
      <c r="W730" s="67"/>
    </row>
    <row r="731" spans="1:23" ht="15.75" hidden="1" outlineLevel="7" x14ac:dyDescent="0.2">
      <c r="A731" s="11" t="s">
        <v>381</v>
      </c>
      <c r="B731" s="11" t="s">
        <v>297</v>
      </c>
      <c r="C731" s="11" t="s">
        <v>428</v>
      </c>
      <c r="D731" s="11" t="s">
        <v>33</v>
      </c>
      <c r="E731" s="16" t="s">
        <v>34</v>
      </c>
      <c r="F731" s="8">
        <v>75</v>
      </c>
      <c r="G731" s="8"/>
      <c r="H731" s="8">
        <f t="shared" si="1508"/>
        <v>75</v>
      </c>
      <c r="I731" s="136"/>
      <c r="J731" s="136"/>
      <c r="K731" s="136"/>
      <c r="L731" s="8">
        <f t="shared" si="1509"/>
        <v>75</v>
      </c>
      <c r="M731" s="8">
        <v>75</v>
      </c>
      <c r="N731" s="8"/>
      <c r="O731" s="8">
        <f t="shared" si="1510"/>
        <v>75</v>
      </c>
      <c r="P731" s="136"/>
      <c r="Q731" s="8">
        <f t="shared" si="1511"/>
        <v>75</v>
      </c>
      <c r="R731" s="8">
        <v>75</v>
      </c>
      <c r="S731" s="8"/>
      <c r="T731" s="8">
        <f t="shared" si="1512"/>
        <v>75</v>
      </c>
      <c r="U731" s="136"/>
      <c r="V731" s="8">
        <f t="shared" si="1513"/>
        <v>75</v>
      </c>
      <c r="W731" s="67"/>
    </row>
    <row r="732" spans="1:23" ht="31.5" hidden="1" outlineLevel="3" x14ac:dyDescent="0.2">
      <c r="A732" s="5" t="s">
        <v>381</v>
      </c>
      <c r="B732" s="5" t="s">
        <v>297</v>
      </c>
      <c r="C732" s="5" t="s">
        <v>394</v>
      </c>
      <c r="D732" s="5"/>
      <c r="E732" s="21" t="s">
        <v>395</v>
      </c>
      <c r="F732" s="4">
        <f>F733+F739</f>
        <v>23792.2</v>
      </c>
      <c r="G732" s="4">
        <f t="shared" ref="G732:J732" si="1514">G733+G739</f>
        <v>0</v>
      </c>
      <c r="H732" s="4">
        <f t="shared" si="1514"/>
        <v>23792.2</v>
      </c>
      <c r="I732" s="135">
        <f t="shared" si="1514"/>
        <v>0</v>
      </c>
      <c r="J732" s="135">
        <f t="shared" si="1514"/>
        <v>0</v>
      </c>
      <c r="K732" s="135">
        <f t="shared" ref="K732:L732" si="1515">K733+K739</f>
        <v>0</v>
      </c>
      <c r="L732" s="4">
        <f t="shared" si="1515"/>
        <v>23792.2</v>
      </c>
      <c r="M732" s="4">
        <f t="shared" ref="M732:R732" si="1516">M733+M739</f>
        <v>21836.3</v>
      </c>
      <c r="N732" s="4">
        <f t="shared" ref="N732" si="1517">N733+N739</f>
        <v>0</v>
      </c>
      <c r="O732" s="4">
        <f t="shared" ref="O732:Q732" si="1518">O733+O739</f>
        <v>21836.3</v>
      </c>
      <c r="P732" s="135">
        <f t="shared" si="1518"/>
        <v>0</v>
      </c>
      <c r="Q732" s="4">
        <f t="shared" si="1518"/>
        <v>21836.3</v>
      </c>
      <c r="R732" s="4">
        <f t="shared" si="1516"/>
        <v>21341.599999999999</v>
      </c>
      <c r="S732" s="4">
        <f t="shared" ref="S732" si="1519">S733+S739</f>
        <v>0</v>
      </c>
      <c r="T732" s="4">
        <f t="shared" ref="T732:V732" si="1520">T733+T739</f>
        <v>21341.599999999999</v>
      </c>
      <c r="U732" s="135">
        <f t="shared" si="1520"/>
        <v>0</v>
      </c>
      <c r="V732" s="4">
        <f t="shared" si="1520"/>
        <v>21341.599999999999</v>
      </c>
      <c r="W732" s="67"/>
    </row>
    <row r="733" spans="1:23" ht="31.5" hidden="1" outlineLevel="4" x14ac:dyDescent="0.2">
      <c r="A733" s="5" t="s">
        <v>381</v>
      </c>
      <c r="B733" s="5" t="s">
        <v>297</v>
      </c>
      <c r="C733" s="5" t="s">
        <v>396</v>
      </c>
      <c r="D733" s="5"/>
      <c r="E733" s="21" t="s">
        <v>57</v>
      </c>
      <c r="F733" s="4">
        <f>F734+F737</f>
        <v>23559.9</v>
      </c>
      <c r="G733" s="4">
        <f t="shared" ref="G733:J733" si="1521">G734+G737</f>
        <v>0</v>
      </c>
      <c r="H733" s="4">
        <f t="shared" si="1521"/>
        <v>23559.9</v>
      </c>
      <c r="I733" s="135">
        <f t="shared" si="1521"/>
        <v>0</v>
      </c>
      <c r="J733" s="135">
        <f t="shared" si="1521"/>
        <v>0</v>
      </c>
      <c r="K733" s="135">
        <f t="shared" ref="K733:L733" si="1522">K734+K737</f>
        <v>0</v>
      </c>
      <c r="L733" s="4">
        <f t="shared" si="1522"/>
        <v>23559.9</v>
      </c>
      <c r="M733" s="4">
        <f t="shared" ref="M733:R733" si="1523">M734+M737</f>
        <v>21604</v>
      </c>
      <c r="N733" s="4">
        <f t="shared" ref="N733" si="1524">N734+N737</f>
        <v>0</v>
      </c>
      <c r="O733" s="4">
        <f t="shared" ref="O733:Q733" si="1525">O734+O737</f>
        <v>21604</v>
      </c>
      <c r="P733" s="135">
        <f t="shared" si="1525"/>
        <v>0</v>
      </c>
      <c r="Q733" s="4">
        <f t="shared" si="1525"/>
        <v>21604</v>
      </c>
      <c r="R733" s="4">
        <f t="shared" si="1523"/>
        <v>21109.3</v>
      </c>
      <c r="S733" s="4">
        <f t="shared" ref="S733" si="1526">S734+S737</f>
        <v>0</v>
      </c>
      <c r="T733" s="4">
        <f t="shared" ref="T733:V733" si="1527">T734+T737</f>
        <v>21109.3</v>
      </c>
      <c r="U733" s="135">
        <f t="shared" si="1527"/>
        <v>0</v>
      </c>
      <c r="V733" s="4">
        <f t="shared" si="1527"/>
        <v>21109.3</v>
      </c>
      <c r="W733" s="67"/>
    </row>
    <row r="734" spans="1:23" ht="15.75" hidden="1" outlineLevel="5" x14ac:dyDescent="0.2">
      <c r="A734" s="5" t="s">
        <v>381</v>
      </c>
      <c r="B734" s="5" t="s">
        <v>297</v>
      </c>
      <c r="C734" s="5" t="s">
        <v>430</v>
      </c>
      <c r="D734" s="5"/>
      <c r="E734" s="21" t="s">
        <v>59</v>
      </c>
      <c r="F734" s="4">
        <f>F735+F736</f>
        <v>10686.3</v>
      </c>
      <c r="G734" s="4">
        <f t="shared" ref="G734:J734" si="1528">G735+G736</f>
        <v>0</v>
      </c>
      <c r="H734" s="4">
        <f t="shared" si="1528"/>
        <v>10686.3</v>
      </c>
      <c r="I734" s="135">
        <f t="shared" si="1528"/>
        <v>0</v>
      </c>
      <c r="J734" s="135">
        <f t="shared" si="1528"/>
        <v>0</v>
      </c>
      <c r="K734" s="135">
        <f t="shared" ref="K734:L734" si="1529">K735+K736</f>
        <v>0</v>
      </c>
      <c r="L734" s="4">
        <f t="shared" si="1529"/>
        <v>10686.3</v>
      </c>
      <c r="M734" s="4">
        <f t="shared" ref="M734:R734" si="1530">M735+M736</f>
        <v>10004</v>
      </c>
      <c r="N734" s="4">
        <f t="shared" ref="N734" si="1531">N735+N736</f>
        <v>0</v>
      </c>
      <c r="O734" s="4">
        <f t="shared" ref="O734:Q734" si="1532">O735+O736</f>
        <v>10004</v>
      </c>
      <c r="P734" s="135">
        <f t="shared" si="1532"/>
        <v>0</v>
      </c>
      <c r="Q734" s="4">
        <f t="shared" si="1532"/>
        <v>10004</v>
      </c>
      <c r="R734" s="4">
        <f t="shared" si="1530"/>
        <v>9509.2999999999993</v>
      </c>
      <c r="S734" s="4">
        <f t="shared" ref="S734" si="1533">S735+S736</f>
        <v>0</v>
      </c>
      <c r="T734" s="4">
        <f t="shared" ref="T734:V734" si="1534">T735+T736</f>
        <v>9509.2999999999993</v>
      </c>
      <c r="U734" s="135">
        <f t="shared" si="1534"/>
        <v>0</v>
      </c>
      <c r="V734" s="4">
        <f t="shared" si="1534"/>
        <v>9509.2999999999993</v>
      </c>
      <c r="W734" s="67"/>
    </row>
    <row r="735" spans="1:23" ht="63" hidden="1" outlineLevel="7" x14ac:dyDescent="0.2">
      <c r="A735" s="11" t="s">
        <v>381</v>
      </c>
      <c r="B735" s="11" t="s">
        <v>297</v>
      </c>
      <c r="C735" s="11" t="s">
        <v>430</v>
      </c>
      <c r="D735" s="11" t="s">
        <v>8</v>
      </c>
      <c r="E735" s="16" t="s">
        <v>9</v>
      </c>
      <c r="F735" s="8">
        <v>10587</v>
      </c>
      <c r="G735" s="8"/>
      <c r="H735" s="8">
        <f t="shared" ref="H735:H736" si="1535">SUM(F735:G735)</f>
        <v>10587</v>
      </c>
      <c r="I735" s="136"/>
      <c r="J735" s="136"/>
      <c r="K735" s="136"/>
      <c r="L735" s="8">
        <f t="shared" ref="L735:L736" si="1536">SUM(H735:K735)</f>
        <v>10587</v>
      </c>
      <c r="M735" s="8">
        <v>9904.7000000000007</v>
      </c>
      <c r="N735" s="8"/>
      <c r="O735" s="8">
        <f t="shared" ref="O735:O736" si="1537">SUM(M735:N735)</f>
        <v>9904.7000000000007</v>
      </c>
      <c r="P735" s="136"/>
      <c r="Q735" s="8">
        <f t="shared" ref="Q735:Q736" si="1538">SUM(O735:P735)</f>
        <v>9904.7000000000007</v>
      </c>
      <c r="R735" s="8">
        <v>9410</v>
      </c>
      <c r="S735" s="8"/>
      <c r="T735" s="8">
        <f t="shared" ref="T735:T736" si="1539">SUM(R735:S735)</f>
        <v>9410</v>
      </c>
      <c r="U735" s="136"/>
      <c r="V735" s="8">
        <f t="shared" ref="V735:V736" si="1540">SUM(T735:U735)</f>
        <v>9410</v>
      </c>
      <c r="W735" s="67"/>
    </row>
    <row r="736" spans="1:23" ht="31.5" hidden="1" outlineLevel="7" x14ac:dyDescent="0.2">
      <c r="A736" s="11" t="s">
        <v>381</v>
      </c>
      <c r="B736" s="11" t="s">
        <v>297</v>
      </c>
      <c r="C736" s="11" t="s">
        <v>430</v>
      </c>
      <c r="D736" s="11" t="s">
        <v>11</v>
      </c>
      <c r="E736" s="16" t="s">
        <v>12</v>
      </c>
      <c r="F736" s="8">
        <v>99.3</v>
      </c>
      <c r="G736" s="8"/>
      <c r="H736" s="8">
        <f t="shared" si="1535"/>
        <v>99.3</v>
      </c>
      <c r="I736" s="136"/>
      <c r="J736" s="136"/>
      <c r="K736" s="136"/>
      <c r="L736" s="8">
        <f t="shared" si="1536"/>
        <v>99.3</v>
      </c>
      <c r="M736" s="8">
        <v>99.3</v>
      </c>
      <c r="N736" s="8"/>
      <c r="O736" s="8">
        <f t="shared" si="1537"/>
        <v>99.3</v>
      </c>
      <c r="P736" s="136"/>
      <c r="Q736" s="8">
        <f t="shared" si="1538"/>
        <v>99.3</v>
      </c>
      <c r="R736" s="8">
        <v>99.3</v>
      </c>
      <c r="S736" s="8"/>
      <c r="T736" s="8">
        <f t="shared" si="1539"/>
        <v>99.3</v>
      </c>
      <c r="U736" s="136"/>
      <c r="V736" s="8">
        <f t="shared" si="1540"/>
        <v>99.3</v>
      </c>
      <c r="W736" s="67"/>
    </row>
    <row r="737" spans="1:23" ht="15.75" hidden="1" outlineLevel="5" x14ac:dyDescent="0.2">
      <c r="A737" s="5" t="s">
        <v>381</v>
      </c>
      <c r="B737" s="5" t="s">
        <v>297</v>
      </c>
      <c r="C737" s="5" t="s">
        <v>431</v>
      </c>
      <c r="D737" s="5"/>
      <c r="E737" s="21" t="s">
        <v>296</v>
      </c>
      <c r="F737" s="4">
        <f>F738</f>
        <v>12873.6</v>
      </c>
      <c r="G737" s="4">
        <f t="shared" ref="G737:L737" si="1541">G738</f>
        <v>0</v>
      </c>
      <c r="H737" s="4">
        <f t="shared" si="1541"/>
        <v>12873.6</v>
      </c>
      <c r="I737" s="135">
        <f t="shared" si="1541"/>
        <v>0</v>
      </c>
      <c r="J737" s="135">
        <f t="shared" si="1541"/>
        <v>0</v>
      </c>
      <c r="K737" s="135">
        <f t="shared" si="1541"/>
        <v>0</v>
      </c>
      <c r="L737" s="4">
        <f t="shared" si="1541"/>
        <v>12873.6</v>
      </c>
      <c r="M737" s="4">
        <f t="shared" ref="M737:R737" si="1542">M738</f>
        <v>11600</v>
      </c>
      <c r="N737" s="4">
        <f t="shared" ref="N737" si="1543">N738</f>
        <v>0</v>
      </c>
      <c r="O737" s="4">
        <f t="shared" ref="O737:Q737" si="1544">O738</f>
        <v>11600</v>
      </c>
      <c r="P737" s="135">
        <f t="shared" si="1544"/>
        <v>0</v>
      </c>
      <c r="Q737" s="4">
        <f t="shared" si="1544"/>
        <v>11600</v>
      </c>
      <c r="R737" s="4">
        <f t="shared" si="1542"/>
        <v>11600</v>
      </c>
      <c r="S737" s="4">
        <f t="shared" ref="S737" si="1545">S738</f>
        <v>0</v>
      </c>
      <c r="T737" s="4">
        <f t="shared" ref="T737:V737" si="1546">T738</f>
        <v>11600</v>
      </c>
      <c r="U737" s="135">
        <f t="shared" si="1546"/>
        <v>0</v>
      </c>
      <c r="V737" s="4">
        <f t="shared" si="1546"/>
        <v>11600</v>
      </c>
      <c r="W737" s="67"/>
    </row>
    <row r="738" spans="1:23" ht="31.5" hidden="1" outlineLevel="7" x14ac:dyDescent="0.2">
      <c r="A738" s="11" t="s">
        <v>381</v>
      </c>
      <c r="B738" s="11" t="s">
        <v>297</v>
      </c>
      <c r="C738" s="11" t="s">
        <v>431</v>
      </c>
      <c r="D738" s="11" t="s">
        <v>92</v>
      </c>
      <c r="E738" s="16" t="s">
        <v>93</v>
      </c>
      <c r="F738" s="8">
        <v>12873.6</v>
      </c>
      <c r="G738" s="8"/>
      <c r="H738" s="8">
        <f t="shared" ref="H738" si="1547">SUM(F738:G738)</f>
        <v>12873.6</v>
      </c>
      <c r="I738" s="136"/>
      <c r="J738" s="136"/>
      <c r="K738" s="136"/>
      <c r="L738" s="8">
        <f t="shared" ref="L738" si="1548">SUM(H738:K738)</f>
        <v>12873.6</v>
      </c>
      <c r="M738" s="8">
        <v>11600</v>
      </c>
      <c r="N738" s="8"/>
      <c r="O738" s="8">
        <f t="shared" ref="O738" si="1549">SUM(M738:N738)</f>
        <v>11600</v>
      </c>
      <c r="P738" s="136"/>
      <c r="Q738" s="8">
        <f t="shared" ref="Q738" si="1550">SUM(O738:P738)</f>
        <v>11600</v>
      </c>
      <c r="R738" s="8">
        <v>11600</v>
      </c>
      <c r="S738" s="8"/>
      <c r="T738" s="8">
        <f t="shared" ref="T738" si="1551">SUM(R738:S738)</f>
        <v>11600</v>
      </c>
      <c r="U738" s="136"/>
      <c r="V738" s="8">
        <f t="shared" ref="V738" si="1552">SUM(T738:U738)</f>
        <v>11600</v>
      </c>
      <c r="W738" s="67"/>
    </row>
    <row r="739" spans="1:23" ht="31.5" hidden="1" outlineLevel="4" x14ac:dyDescent="0.2">
      <c r="A739" s="5" t="s">
        <v>381</v>
      </c>
      <c r="B739" s="5" t="s">
        <v>297</v>
      </c>
      <c r="C739" s="5" t="s">
        <v>399</v>
      </c>
      <c r="D739" s="5"/>
      <c r="E739" s="21" t="s">
        <v>400</v>
      </c>
      <c r="F739" s="4">
        <f>F740</f>
        <v>232.3</v>
      </c>
      <c r="G739" s="4">
        <f t="shared" ref="G739:L739" si="1553">G740</f>
        <v>0</v>
      </c>
      <c r="H739" s="4">
        <f t="shared" si="1553"/>
        <v>232.3</v>
      </c>
      <c r="I739" s="135">
        <f t="shared" si="1553"/>
        <v>0</v>
      </c>
      <c r="J739" s="135">
        <f t="shared" si="1553"/>
        <v>0</v>
      </c>
      <c r="K739" s="135">
        <f t="shared" si="1553"/>
        <v>0</v>
      </c>
      <c r="L739" s="4">
        <f t="shared" si="1553"/>
        <v>232.3</v>
      </c>
      <c r="M739" s="4">
        <f t="shared" ref="M739:R739" si="1554">M740</f>
        <v>232.3</v>
      </c>
      <c r="N739" s="4">
        <f t="shared" ref="N739" si="1555">N740</f>
        <v>0</v>
      </c>
      <c r="O739" s="4">
        <f t="shared" ref="O739:Q739" si="1556">O740</f>
        <v>232.3</v>
      </c>
      <c r="P739" s="135">
        <f t="shared" si="1556"/>
        <v>0</v>
      </c>
      <c r="Q739" s="4">
        <f t="shared" si="1556"/>
        <v>232.3</v>
      </c>
      <c r="R739" s="4">
        <f t="shared" si="1554"/>
        <v>232.3</v>
      </c>
      <c r="S739" s="4">
        <f t="shared" ref="S739" si="1557">S740</f>
        <v>0</v>
      </c>
      <c r="T739" s="4">
        <f t="shared" ref="T739:V739" si="1558">T740</f>
        <v>232.3</v>
      </c>
      <c r="U739" s="135">
        <f t="shared" si="1558"/>
        <v>0</v>
      </c>
      <c r="V739" s="4">
        <f t="shared" si="1558"/>
        <v>232.3</v>
      </c>
      <c r="W739" s="67"/>
    </row>
    <row r="740" spans="1:23" s="92" customFormat="1" ht="31.5" hidden="1" outlineLevel="5" collapsed="1" x14ac:dyDescent="0.2">
      <c r="A740" s="5" t="s">
        <v>381</v>
      </c>
      <c r="B740" s="5" t="s">
        <v>297</v>
      </c>
      <c r="C740" s="5" t="s">
        <v>403</v>
      </c>
      <c r="D740" s="5"/>
      <c r="E740" s="21" t="s">
        <v>404</v>
      </c>
      <c r="F740" s="4">
        <f>F741+F742</f>
        <v>232.3</v>
      </c>
      <c r="G740" s="4">
        <f t="shared" ref="G740:J740" si="1559">G741+G742</f>
        <v>0</v>
      </c>
      <c r="H740" s="4">
        <f t="shared" si="1559"/>
        <v>232.3</v>
      </c>
      <c r="I740" s="135">
        <f t="shared" si="1559"/>
        <v>0</v>
      </c>
      <c r="J740" s="135">
        <f t="shared" si="1559"/>
        <v>0</v>
      </c>
      <c r="K740" s="135">
        <f t="shared" ref="K740:L740" si="1560">K741+K742</f>
        <v>0</v>
      </c>
      <c r="L740" s="4">
        <f t="shared" si="1560"/>
        <v>232.3</v>
      </c>
      <c r="M740" s="4">
        <f t="shared" ref="M740:R740" si="1561">M741+M742</f>
        <v>232.3</v>
      </c>
      <c r="N740" s="4">
        <f t="shared" ref="N740" si="1562">N741+N742</f>
        <v>0</v>
      </c>
      <c r="O740" s="4">
        <f t="shared" ref="O740:Q740" si="1563">O741+O742</f>
        <v>232.3</v>
      </c>
      <c r="P740" s="135">
        <f t="shared" si="1563"/>
        <v>0</v>
      </c>
      <c r="Q740" s="4">
        <f t="shared" si="1563"/>
        <v>232.3</v>
      </c>
      <c r="R740" s="4">
        <f t="shared" si="1561"/>
        <v>232.3</v>
      </c>
      <c r="S740" s="4">
        <f t="shared" ref="S740" si="1564">S741+S742</f>
        <v>0</v>
      </c>
      <c r="T740" s="4">
        <f t="shared" ref="T740:V740" si="1565">T741+T742</f>
        <v>232.3</v>
      </c>
      <c r="U740" s="135">
        <f t="shared" si="1565"/>
        <v>0</v>
      </c>
      <c r="V740" s="4">
        <f t="shared" si="1565"/>
        <v>232.3</v>
      </c>
      <c r="W740" s="67"/>
    </row>
    <row r="741" spans="1:23" s="92" customFormat="1" ht="31.5" hidden="1" outlineLevel="7" x14ac:dyDescent="0.2">
      <c r="A741" s="11" t="s">
        <v>381</v>
      </c>
      <c r="B741" s="11" t="s">
        <v>297</v>
      </c>
      <c r="C741" s="11" t="s">
        <v>403</v>
      </c>
      <c r="D741" s="11" t="s">
        <v>11</v>
      </c>
      <c r="E741" s="16" t="s">
        <v>12</v>
      </c>
      <c r="F741" s="8"/>
      <c r="G741" s="8"/>
      <c r="H741" s="8"/>
      <c r="I741" s="136"/>
      <c r="J741" s="136"/>
      <c r="K741" s="136"/>
      <c r="L741" s="8"/>
      <c r="M741" s="8"/>
      <c r="N741" s="8"/>
      <c r="O741" s="8"/>
      <c r="P741" s="136"/>
      <c r="Q741" s="8"/>
      <c r="R741" s="8"/>
      <c r="S741" s="8"/>
      <c r="T741" s="8"/>
      <c r="U741" s="136"/>
      <c r="V741" s="8"/>
      <c r="W741" s="67"/>
    </row>
    <row r="742" spans="1:23" s="92" customFormat="1" ht="31.5" hidden="1" outlineLevel="7" x14ac:dyDescent="0.2">
      <c r="A742" s="11" t="s">
        <v>381</v>
      </c>
      <c r="B742" s="11" t="s">
        <v>297</v>
      </c>
      <c r="C742" s="11" t="s">
        <v>403</v>
      </c>
      <c r="D742" s="11" t="s">
        <v>92</v>
      </c>
      <c r="E742" s="16" t="s">
        <v>93</v>
      </c>
      <c r="F742" s="8">
        <v>232.3</v>
      </c>
      <c r="G742" s="8"/>
      <c r="H742" s="8">
        <f t="shared" ref="H742" si="1566">SUM(F742:G742)</f>
        <v>232.3</v>
      </c>
      <c r="I742" s="136"/>
      <c r="J742" s="136"/>
      <c r="K742" s="136"/>
      <c r="L742" s="8">
        <f t="shared" ref="L742" si="1567">SUM(H742:K742)</f>
        <v>232.3</v>
      </c>
      <c r="M742" s="8">
        <v>232.3</v>
      </c>
      <c r="N742" s="8"/>
      <c r="O742" s="8">
        <f t="shared" ref="O742" si="1568">SUM(M742:N742)</f>
        <v>232.3</v>
      </c>
      <c r="P742" s="136"/>
      <c r="Q742" s="8">
        <f t="shared" ref="Q742" si="1569">SUM(O742:P742)</f>
        <v>232.3</v>
      </c>
      <c r="R742" s="8">
        <v>232.3</v>
      </c>
      <c r="S742" s="8"/>
      <c r="T742" s="8">
        <f t="shared" ref="T742" si="1570">SUM(R742:S742)</f>
        <v>232.3</v>
      </c>
      <c r="U742" s="136"/>
      <c r="V742" s="8">
        <f t="shared" ref="V742" si="1571">SUM(T742:U742)</f>
        <v>232.3</v>
      </c>
      <c r="W742" s="67"/>
    </row>
    <row r="743" spans="1:23" ht="47.25" hidden="1" outlineLevel="2" x14ac:dyDescent="0.2">
      <c r="A743" s="5" t="s">
        <v>381</v>
      </c>
      <c r="B743" s="5" t="s">
        <v>297</v>
      </c>
      <c r="C743" s="5" t="s">
        <v>76</v>
      </c>
      <c r="D743" s="5"/>
      <c r="E743" s="21" t="s">
        <v>77</v>
      </c>
      <c r="F743" s="4">
        <f>F744</f>
        <v>95</v>
      </c>
      <c r="G743" s="4">
        <f t="shared" ref="G743:L743" si="1572">G744</f>
        <v>0</v>
      </c>
      <c r="H743" s="4">
        <f t="shared" si="1572"/>
        <v>95</v>
      </c>
      <c r="I743" s="135">
        <f t="shared" si="1572"/>
        <v>0</v>
      </c>
      <c r="J743" s="135">
        <f t="shared" si="1572"/>
        <v>0</v>
      </c>
      <c r="K743" s="135">
        <f t="shared" si="1572"/>
        <v>0</v>
      </c>
      <c r="L743" s="4">
        <f t="shared" si="1572"/>
        <v>95</v>
      </c>
      <c r="M743" s="4">
        <f t="shared" ref="M743:R743" si="1573">M744</f>
        <v>0</v>
      </c>
      <c r="N743" s="4">
        <f t="shared" ref="N743" si="1574">N744</f>
        <v>0</v>
      </c>
      <c r="O743" s="4"/>
      <c r="P743" s="135">
        <f t="shared" ref="P743:Q743" si="1575">P744</f>
        <v>0</v>
      </c>
      <c r="Q743" s="4">
        <f t="shared" si="1575"/>
        <v>0</v>
      </c>
      <c r="R743" s="4">
        <f t="shared" si="1573"/>
        <v>0</v>
      </c>
      <c r="S743" s="4">
        <f t="shared" ref="S743" si="1576">S744</f>
        <v>0</v>
      </c>
      <c r="T743" s="4"/>
      <c r="U743" s="135">
        <f t="shared" ref="U743:V743" si="1577">U744</f>
        <v>0</v>
      </c>
      <c r="V743" s="4">
        <f t="shared" si="1577"/>
        <v>0</v>
      </c>
      <c r="W743" s="67"/>
    </row>
    <row r="744" spans="1:23" ht="31.5" hidden="1" outlineLevel="3" x14ac:dyDescent="0.2">
      <c r="A744" s="5" t="s">
        <v>381</v>
      </c>
      <c r="B744" s="5" t="s">
        <v>297</v>
      </c>
      <c r="C744" s="5" t="s">
        <v>78</v>
      </c>
      <c r="D744" s="5"/>
      <c r="E744" s="21" t="s">
        <v>79</v>
      </c>
      <c r="F744" s="4">
        <f>F745+F748</f>
        <v>95</v>
      </c>
      <c r="G744" s="4">
        <f t="shared" ref="G744:J744" si="1578">G745+G748</f>
        <v>0</v>
      </c>
      <c r="H744" s="4">
        <f t="shared" si="1578"/>
        <v>95</v>
      </c>
      <c r="I744" s="135">
        <f t="shared" si="1578"/>
        <v>0</v>
      </c>
      <c r="J744" s="135">
        <f t="shared" si="1578"/>
        <v>0</v>
      </c>
      <c r="K744" s="135">
        <f t="shared" ref="K744:L744" si="1579">K745+K748</f>
        <v>0</v>
      </c>
      <c r="L744" s="4">
        <f t="shared" si="1579"/>
        <v>95</v>
      </c>
      <c r="M744" s="4">
        <f>M745+M748</f>
        <v>0</v>
      </c>
      <c r="N744" s="4">
        <f t="shared" ref="N744" si="1580">N745+N748</f>
        <v>0</v>
      </c>
      <c r="O744" s="4"/>
      <c r="P744" s="135">
        <f t="shared" ref="P744:Q744" si="1581">P745+P748</f>
        <v>0</v>
      </c>
      <c r="Q744" s="4">
        <f t="shared" si="1581"/>
        <v>0</v>
      </c>
      <c r="R744" s="4">
        <f>R745+R748</f>
        <v>0</v>
      </c>
      <c r="S744" s="4">
        <f t="shared" ref="S744" si="1582">S745+S748</f>
        <v>0</v>
      </c>
      <c r="T744" s="4"/>
      <c r="U744" s="135">
        <f t="shared" ref="U744:V744" si="1583">U745+U748</f>
        <v>0</v>
      </c>
      <c r="V744" s="4">
        <f t="shared" si="1583"/>
        <v>0</v>
      </c>
      <c r="W744" s="67"/>
    </row>
    <row r="745" spans="1:23" ht="31.5" hidden="1" outlineLevel="4" x14ac:dyDescent="0.2">
      <c r="A745" s="5" t="s">
        <v>381</v>
      </c>
      <c r="B745" s="5" t="s">
        <v>297</v>
      </c>
      <c r="C745" s="5" t="s">
        <v>147</v>
      </c>
      <c r="D745" s="5"/>
      <c r="E745" s="21" t="s">
        <v>148</v>
      </c>
      <c r="F745" s="4">
        <f>F746</f>
        <v>65</v>
      </c>
      <c r="G745" s="4">
        <f t="shared" ref="G745:L746" si="1584">G746</f>
        <v>0</v>
      </c>
      <c r="H745" s="4">
        <f t="shared" si="1584"/>
        <v>65</v>
      </c>
      <c r="I745" s="135">
        <f t="shared" si="1584"/>
        <v>0</v>
      </c>
      <c r="J745" s="135">
        <f t="shared" si="1584"/>
        <v>0</v>
      </c>
      <c r="K745" s="135">
        <f t="shared" si="1584"/>
        <v>0</v>
      </c>
      <c r="L745" s="4">
        <f t="shared" si="1584"/>
        <v>65</v>
      </c>
      <c r="M745" s="4">
        <f t="shared" ref="M745:R746" si="1585">M746</f>
        <v>0</v>
      </c>
      <c r="N745" s="4">
        <f t="shared" ref="N745:N746" si="1586">N746</f>
        <v>0</v>
      </c>
      <c r="O745" s="4"/>
      <c r="P745" s="135">
        <f t="shared" ref="P745:Q746" si="1587">P746</f>
        <v>0</v>
      </c>
      <c r="Q745" s="4">
        <f t="shared" si="1587"/>
        <v>0</v>
      </c>
      <c r="R745" s="4">
        <f t="shared" si="1585"/>
        <v>0</v>
      </c>
      <c r="S745" s="4">
        <f t="shared" ref="S745:S746" si="1588">S746</f>
        <v>0</v>
      </c>
      <c r="T745" s="4"/>
      <c r="U745" s="135">
        <f t="shared" ref="U745:V746" si="1589">U746</f>
        <v>0</v>
      </c>
      <c r="V745" s="4">
        <f t="shared" si="1589"/>
        <v>0</v>
      </c>
      <c r="W745" s="67"/>
    </row>
    <row r="746" spans="1:23" ht="15.75" hidden="1" outlineLevel="5" x14ac:dyDescent="0.2">
      <c r="A746" s="5" t="s">
        <v>381</v>
      </c>
      <c r="B746" s="5" t="s">
        <v>297</v>
      </c>
      <c r="C746" s="5" t="s">
        <v>432</v>
      </c>
      <c r="D746" s="5"/>
      <c r="E746" s="21" t="s">
        <v>433</v>
      </c>
      <c r="F746" s="4">
        <f>F747</f>
        <v>65</v>
      </c>
      <c r="G746" s="4">
        <f t="shared" si="1584"/>
        <v>0</v>
      </c>
      <c r="H746" s="4">
        <f t="shared" si="1584"/>
        <v>65</v>
      </c>
      <c r="I746" s="135">
        <f t="shared" si="1584"/>
        <v>0</v>
      </c>
      <c r="J746" s="135">
        <f t="shared" si="1584"/>
        <v>0</v>
      </c>
      <c r="K746" s="135">
        <f t="shared" si="1584"/>
        <v>0</v>
      </c>
      <c r="L746" s="4">
        <f t="shared" si="1584"/>
        <v>65</v>
      </c>
      <c r="M746" s="4">
        <f t="shared" si="1585"/>
        <v>0</v>
      </c>
      <c r="N746" s="4">
        <f t="shared" si="1586"/>
        <v>0</v>
      </c>
      <c r="O746" s="4"/>
      <c r="P746" s="135">
        <f t="shared" si="1587"/>
        <v>0</v>
      </c>
      <c r="Q746" s="4">
        <f t="shared" si="1587"/>
        <v>0</v>
      </c>
      <c r="R746" s="4">
        <f t="shared" si="1585"/>
        <v>0</v>
      </c>
      <c r="S746" s="4">
        <f t="shared" si="1588"/>
        <v>0</v>
      </c>
      <c r="T746" s="4"/>
      <c r="U746" s="135">
        <f t="shared" si="1589"/>
        <v>0</v>
      </c>
      <c r="V746" s="4">
        <f t="shared" si="1589"/>
        <v>0</v>
      </c>
      <c r="W746" s="67"/>
    </row>
    <row r="747" spans="1:23" ht="31.5" hidden="1" outlineLevel="7" x14ac:dyDescent="0.2">
      <c r="A747" s="11" t="s">
        <v>381</v>
      </c>
      <c r="B747" s="11" t="s">
        <v>297</v>
      </c>
      <c r="C747" s="11" t="s">
        <v>432</v>
      </c>
      <c r="D747" s="11" t="s">
        <v>11</v>
      </c>
      <c r="E747" s="16" t="s">
        <v>12</v>
      </c>
      <c r="F747" s="8">
        <v>65</v>
      </c>
      <c r="G747" s="8"/>
      <c r="H747" s="8">
        <f t="shared" ref="H747" si="1590">SUM(F747:G747)</f>
        <v>65</v>
      </c>
      <c r="I747" s="136"/>
      <c r="J747" s="136"/>
      <c r="K747" s="136"/>
      <c r="L747" s="8">
        <f t="shared" ref="L747" si="1591">SUM(H747:K747)</f>
        <v>65</v>
      </c>
      <c r="M747" s="8"/>
      <c r="N747" s="8"/>
      <c r="O747" s="8"/>
      <c r="P747" s="136"/>
      <c r="Q747" s="8">
        <f t="shared" ref="Q747" si="1592">SUM(O747:P747)</f>
        <v>0</v>
      </c>
      <c r="R747" s="8"/>
      <c r="S747" s="8"/>
      <c r="T747" s="8"/>
      <c r="U747" s="136"/>
      <c r="V747" s="8">
        <f t="shared" ref="V747" si="1593">SUM(T747:U747)</f>
        <v>0</v>
      </c>
      <c r="W747" s="67"/>
    </row>
    <row r="748" spans="1:23" ht="47.25" hidden="1" outlineLevel="4" x14ac:dyDescent="0.2">
      <c r="A748" s="5" t="s">
        <v>381</v>
      </c>
      <c r="B748" s="5" t="s">
        <v>297</v>
      </c>
      <c r="C748" s="5" t="s">
        <v>434</v>
      </c>
      <c r="D748" s="5"/>
      <c r="E748" s="21" t="s">
        <v>435</v>
      </c>
      <c r="F748" s="4">
        <f>F749</f>
        <v>30</v>
      </c>
      <c r="G748" s="4">
        <f t="shared" ref="G748:L749" si="1594">G749</f>
        <v>0</v>
      </c>
      <c r="H748" s="4">
        <f t="shared" si="1594"/>
        <v>30</v>
      </c>
      <c r="I748" s="135">
        <f t="shared" si="1594"/>
        <v>0</v>
      </c>
      <c r="J748" s="135">
        <f t="shared" si="1594"/>
        <v>0</v>
      </c>
      <c r="K748" s="135">
        <f t="shared" si="1594"/>
        <v>0</v>
      </c>
      <c r="L748" s="4">
        <f t="shared" si="1594"/>
        <v>30</v>
      </c>
      <c r="M748" s="4">
        <f t="shared" ref="M748:R749" si="1595">M749</f>
        <v>0</v>
      </c>
      <c r="N748" s="4">
        <f t="shared" ref="N748:N749" si="1596">N749</f>
        <v>0</v>
      </c>
      <c r="O748" s="4"/>
      <c r="P748" s="135">
        <f t="shared" ref="P748:Q749" si="1597">P749</f>
        <v>0</v>
      </c>
      <c r="Q748" s="4">
        <f t="shared" si="1597"/>
        <v>0</v>
      </c>
      <c r="R748" s="4">
        <f t="shared" si="1595"/>
        <v>0</v>
      </c>
      <c r="S748" s="4">
        <f t="shared" ref="S748:S749" si="1598">S749</f>
        <v>0</v>
      </c>
      <c r="T748" s="4"/>
      <c r="U748" s="135">
        <f t="shared" ref="U748:V749" si="1599">U749</f>
        <v>0</v>
      </c>
      <c r="V748" s="4">
        <f t="shared" si="1599"/>
        <v>0</v>
      </c>
      <c r="W748" s="67"/>
    </row>
    <row r="749" spans="1:23" ht="31.5" hidden="1" outlineLevel="5" x14ac:dyDescent="0.2">
      <c r="A749" s="5" t="s">
        <v>381</v>
      </c>
      <c r="B749" s="5" t="s">
        <v>297</v>
      </c>
      <c r="C749" s="5" t="s">
        <v>436</v>
      </c>
      <c r="D749" s="5"/>
      <c r="E749" s="21" t="s">
        <v>437</v>
      </c>
      <c r="F749" s="4">
        <f>F750</f>
        <v>30</v>
      </c>
      <c r="G749" s="4">
        <f t="shared" si="1594"/>
        <v>0</v>
      </c>
      <c r="H749" s="4">
        <f t="shared" si="1594"/>
        <v>30</v>
      </c>
      <c r="I749" s="135">
        <f t="shared" si="1594"/>
        <v>0</v>
      </c>
      <c r="J749" s="135">
        <f t="shared" si="1594"/>
        <v>0</v>
      </c>
      <c r="K749" s="135">
        <f t="shared" si="1594"/>
        <v>0</v>
      </c>
      <c r="L749" s="4">
        <f t="shared" si="1594"/>
        <v>30</v>
      </c>
      <c r="M749" s="4">
        <f t="shared" si="1595"/>
        <v>0</v>
      </c>
      <c r="N749" s="4">
        <f t="shared" si="1596"/>
        <v>0</v>
      </c>
      <c r="O749" s="4"/>
      <c r="P749" s="135">
        <f t="shared" si="1597"/>
        <v>0</v>
      </c>
      <c r="Q749" s="4">
        <f t="shared" si="1597"/>
        <v>0</v>
      </c>
      <c r="R749" s="4">
        <f t="shared" si="1595"/>
        <v>0</v>
      </c>
      <c r="S749" s="4">
        <f t="shared" si="1598"/>
        <v>0</v>
      </c>
      <c r="T749" s="4"/>
      <c r="U749" s="135">
        <f t="shared" si="1599"/>
        <v>0</v>
      </c>
      <c r="V749" s="4">
        <f t="shared" si="1599"/>
        <v>0</v>
      </c>
      <c r="W749" s="67"/>
    </row>
    <row r="750" spans="1:23" ht="31.5" hidden="1" outlineLevel="7" x14ac:dyDescent="0.2">
      <c r="A750" s="11" t="s">
        <v>381</v>
      </c>
      <c r="B750" s="11" t="s">
        <v>297</v>
      </c>
      <c r="C750" s="11" t="s">
        <v>436</v>
      </c>
      <c r="D750" s="11" t="s">
        <v>11</v>
      </c>
      <c r="E750" s="16" t="s">
        <v>12</v>
      </c>
      <c r="F750" s="8">
        <v>30</v>
      </c>
      <c r="G750" s="8"/>
      <c r="H750" s="8">
        <f t="shared" ref="H750" si="1600">SUM(F750:G750)</f>
        <v>30</v>
      </c>
      <c r="I750" s="136"/>
      <c r="J750" s="136"/>
      <c r="K750" s="136"/>
      <c r="L750" s="8">
        <f t="shared" ref="L750" si="1601">SUM(H750:K750)</f>
        <v>30</v>
      </c>
      <c r="M750" s="8"/>
      <c r="N750" s="8"/>
      <c r="O750" s="8"/>
      <c r="P750" s="136"/>
      <c r="Q750" s="8">
        <f t="shared" ref="Q750" si="1602">SUM(O750:P750)</f>
        <v>0</v>
      </c>
      <c r="R750" s="8"/>
      <c r="S750" s="8"/>
      <c r="T750" s="8"/>
      <c r="U750" s="136"/>
      <c r="V750" s="8">
        <f t="shared" ref="V750" si="1603">SUM(T750:U750)</f>
        <v>0</v>
      </c>
      <c r="W750" s="67"/>
    </row>
    <row r="751" spans="1:23" ht="15.75" outlineLevel="7" x14ac:dyDescent="0.2">
      <c r="A751" s="5" t="s">
        <v>381</v>
      </c>
      <c r="B751" s="5" t="s">
        <v>569</v>
      </c>
      <c r="C751" s="11"/>
      <c r="D751" s="11"/>
      <c r="E751" s="12" t="s">
        <v>553</v>
      </c>
      <c r="F751" s="4">
        <f>F752+F768</f>
        <v>28372.399999999998</v>
      </c>
      <c r="G751" s="4">
        <f t="shared" ref="G751:J751" si="1604">G752+G768</f>
        <v>-2.6</v>
      </c>
      <c r="H751" s="4">
        <f t="shared" si="1604"/>
        <v>28369.8</v>
      </c>
      <c r="I751" s="135">
        <f t="shared" si="1604"/>
        <v>198.22524000000001</v>
      </c>
      <c r="J751" s="135">
        <f t="shared" si="1604"/>
        <v>0</v>
      </c>
      <c r="K751" s="135">
        <f t="shared" ref="K751:L751" si="1605">K752+K768</f>
        <v>0</v>
      </c>
      <c r="L751" s="4">
        <f t="shared" si="1605"/>
        <v>28568.025239999999</v>
      </c>
      <c r="M751" s="4">
        <f>M752+M768</f>
        <v>29336.7</v>
      </c>
      <c r="N751" s="4">
        <f t="shared" ref="N751" si="1606">N752+N768</f>
        <v>-2.6</v>
      </c>
      <c r="O751" s="4">
        <f t="shared" ref="O751:Q751" si="1607">O752+O768</f>
        <v>29334.100000000002</v>
      </c>
      <c r="P751" s="135">
        <f t="shared" si="1607"/>
        <v>0</v>
      </c>
      <c r="Q751" s="4">
        <f t="shared" si="1607"/>
        <v>29334.100000000002</v>
      </c>
      <c r="R751" s="4">
        <f>R752+R768</f>
        <v>28971.699999999997</v>
      </c>
      <c r="S751" s="4">
        <f t="shared" ref="S751" si="1608">S752+S768</f>
        <v>0</v>
      </c>
      <c r="T751" s="4">
        <f t="shared" ref="T751:V751" si="1609">T752+T768</f>
        <v>28971.699999999997</v>
      </c>
      <c r="U751" s="135">
        <f t="shared" si="1609"/>
        <v>0</v>
      </c>
      <c r="V751" s="4">
        <f t="shared" si="1609"/>
        <v>28971.699999999997</v>
      </c>
      <c r="W751" s="67"/>
    </row>
    <row r="752" spans="1:23" ht="15.75" outlineLevel="1" x14ac:dyDescent="0.2">
      <c r="A752" s="5" t="s">
        <v>381</v>
      </c>
      <c r="B752" s="5" t="s">
        <v>308</v>
      </c>
      <c r="C752" s="5"/>
      <c r="D752" s="5"/>
      <c r="E752" s="21" t="s">
        <v>309</v>
      </c>
      <c r="F752" s="4">
        <f>F753+F761</f>
        <v>26762.399999999998</v>
      </c>
      <c r="G752" s="4">
        <f t="shared" ref="G752:J752" si="1610">G753+G761</f>
        <v>-2.6</v>
      </c>
      <c r="H752" s="4">
        <f t="shared" si="1610"/>
        <v>26759.8</v>
      </c>
      <c r="I752" s="135">
        <f t="shared" si="1610"/>
        <v>198.22524000000001</v>
      </c>
      <c r="J752" s="135">
        <f t="shared" si="1610"/>
        <v>0</v>
      </c>
      <c r="K752" s="135">
        <f t="shared" ref="K752:L752" si="1611">K753+K761</f>
        <v>0</v>
      </c>
      <c r="L752" s="4">
        <f t="shared" si="1611"/>
        <v>26958.025239999999</v>
      </c>
      <c r="M752" s="4">
        <f>M753+M761</f>
        <v>27756.7</v>
      </c>
      <c r="N752" s="4">
        <f t="shared" ref="N752" si="1612">N753+N761</f>
        <v>-2.6</v>
      </c>
      <c r="O752" s="4">
        <f t="shared" ref="O752:Q752" si="1613">O753+O761</f>
        <v>27754.100000000002</v>
      </c>
      <c r="P752" s="135">
        <f t="shared" si="1613"/>
        <v>0</v>
      </c>
      <c r="Q752" s="4">
        <f t="shared" si="1613"/>
        <v>27754.100000000002</v>
      </c>
      <c r="R752" s="4">
        <f>R753+R761</f>
        <v>27441.699999999997</v>
      </c>
      <c r="S752" s="4">
        <f t="shared" ref="S752" si="1614">S753+S761</f>
        <v>0</v>
      </c>
      <c r="T752" s="4">
        <f t="shared" ref="T752:V752" si="1615">T753+T761</f>
        <v>27441.699999999997</v>
      </c>
      <c r="U752" s="135">
        <f t="shared" si="1615"/>
        <v>0</v>
      </c>
      <c r="V752" s="4">
        <f t="shared" si="1615"/>
        <v>27441.699999999997</v>
      </c>
      <c r="W752" s="67"/>
    </row>
    <row r="753" spans="1:23" ht="31.5" outlineLevel="2" x14ac:dyDescent="0.2">
      <c r="A753" s="5" t="s">
        <v>381</v>
      </c>
      <c r="B753" s="5" t="s">
        <v>308</v>
      </c>
      <c r="C753" s="5" t="s">
        <v>289</v>
      </c>
      <c r="D753" s="5"/>
      <c r="E753" s="21" t="s">
        <v>290</v>
      </c>
      <c r="F753" s="4">
        <f>F754</f>
        <v>25860.6</v>
      </c>
      <c r="G753" s="4">
        <f t="shared" ref="G753:L754" si="1616">G754</f>
        <v>0</v>
      </c>
      <c r="H753" s="4">
        <f t="shared" si="1616"/>
        <v>25860.6</v>
      </c>
      <c r="I753" s="135">
        <f t="shared" si="1616"/>
        <v>198.22524000000001</v>
      </c>
      <c r="J753" s="135">
        <f t="shared" si="1616"/>
        <v>0</v>
      </c>
      <c r="K753" s="135">
        <f t="shared" si="1616"/>
        <v>0</v>
      </c>
      <c r="L753" s="4">
        <f t="shared" si="1616"/>
        <v>26058.825239999998</v>
      </c>
      <c r="M753" s="4">
        <f t="shared" ref="M753:R754" si="1617">M754</f>
        <v>26854.9</v>
      </c>
      <c r="N753" s="4">
        <f t="shared" ref="N753:N754" si="1618">N754</f>
        <v>0</v>
      </c>
      <c r="O753" s="4">
        <f t="shared" ref="O753:Q754" si="1619">O754</f>
        <v>26854.9</v>
      </c>
      <c r="P753" s="135">
        <f t="shared" si="1619"/>
        <v>0</v>
      </c>
      <c r="Q753" s="4">
        <f t="shared" si="1619"/>
        <v>26854.9</v>
      </c>
      <c r="R753" s="4">
        <f t="shared" si="1617"/>
        <v>27441.699999999997</v>
      </c>
      <c r="S753" s="4">
        <f t="shared" ref="S753:S754" si="1620">S754</f>
        <v>0</v>
      </c>
      <c r="T753" s="4">
        <f t="shared" ref="T753:V754" si="1621">T754</f>
        <v>27441.699999999997</v>
      </c>
      <c r="U753" s="135">
        <f t="shared" si="1621"/>
        <v>0</v>
      </c>
      <c r="V753" s="4">
        <f t="shared" si="1621"/>
        <v>27441.699999999997</v>
      </c>
      <c r="W753" s="67"/>
    </row>
    <row r="754" spans="1:23" ht="31.5" outlineLevel="3" x14ac:dyDescent="0.2">
      <c r="A754" s="5" t="s">
        <v>381</v>
      </c>
      <c r="B754" s="5" t="s">
        <v>308</v>
      </c>
      <c r="C754" s="5" t="s">
        <v>394</v>
      </c>
      <c r="D754" s="5"/>
      <c r="E754" s="21" t="s">
        <v>395</v>
      </c>
      <c r="F754" s="4">
        <f>F755</f>
        <v>25860.6</v>
      </c>
      <c r="G754" s="4">
        <f t="shared" si="1616"/>
        <v>0</v>
      </c>
      <c r="H754" s="4">
        <f t="shared" si="1616"/>
        <v>25860.6</v>
      </c>
      <c r="I754" s="135">
        <f t="shared" si="1616"/>
        <v>198.22524000000001</v>
      </c>
      <c r="J754" s="135">
        <f t="shared" si="1616"/>
        <v>0</v>
      </c>
      <c r="K754" s="135">
        <f t="shared" si="1616"/>
        <v>0</v>
      </c>
      <c r="L754" s="4">
        <f t="shared" si="1616"/>
        <v>26058.825239999998</v>
      </c>
      <c r="M754" s="4">
        <f t="shared" si="1617"/>
        <v>26854.9</v>
      </c>
      <c r="N754" s="4">
        <f t="shared" si="1618"/>
        <v>0</v>
      </c>
      <c r="O754" s="4">
        <f t="shared" si="1619"/>
        <v>26854.9</v>
      </c>
      <c r="P754" s="135">
        <f t="shared" si="1619"/>
        <v>0</v>
      </c>
      <c r="Q754" s="4">
        <f t="shared" si="1619"/>
        <v>26854.9</v>
      </c>
      <c r="R754" s="4">
        <f t="shared" si="1617"/>
        <v>27441.699999999997</v>
      </c>
      <c r="S754" s="4">
        <f t="shared" si="1620"/>
        <v>0</v>
      </c>
      <c r="T754" s="4">
        <f t="shared" si="1621"/>
        <v>27441.699999999997</v>
      </c>
      <c r="U754" s="135">
        <f t="shared" si="1621"/>
        <v>0</v>
      </c>
      <c r="V754" s="4">
        <f t="shared" si="1621"/>
        <v>27441.699999999997</v>
      </c>
      <c r="W754" s="67"/>
    </row>
    <row r="755" spans="1:23" ht="31.5" outlineLevel="4" x14ac:dyDescent="0.2">
      <c r="A755" s="5" t="s">
        <v>381</v>
      </c>
      <c r="B755" s="5" t="s">
        <v>308</v>
      </c>
      <c r="C755" s="5" t="s">
        <v>399</v>
      </c>
      <c r="D755" s="5"/>
      <c r="E755" s="21" t="s">
        <v>400</v>
      </c>
      <c r="F755" s="4">
        <f>F756+F759</f>
        <v>25860.6</v>
      </c>
      <c r="G755" s="4">
        <f t="shared" ref="G755:J755" si="1622">G756+G759</f>
        <v>0</v>
      </c>
      <c r="H755" s="4">
        <f t="shared" si="1622"/>
        <v>25860.6</v>
      </c>
      <c r="I755" s="135">
        <f t="shared" si="1622"/>
        <v>198.22524000000001</v>
      </c>
      <c r="J755" s="135">
        <f t="shared" si="1622"/>
        <v>0</v>
      </c>
      <c r="K755" s="135">
        <f t="shared" ref="K755:L755" si="1623">K756+K759</f>
        <v>0</v>
      </c>
      <c r="L755" s="4">
        <f t="shared" si="1623"/>
        <v>26058.825239999998</v>
      </c>
      <c r="M755" s="4">
        <f t="shared" ref="M755:R755" si="1624">M756+M759</f>
        <v>26854.9</v>
      </c>
      <c r="N755" s="4">
        <f t="shared" ref="N755" si="1625">N756+N759</f>
        <v>0</v>
      </c>
      <c r="O755" s="4">
        <f t="shared" ref="O755:Q755" si="1626">O756+O759</f>
        <v>26854.9</v>
      </c>
      <c r="P755" s="135">
        <f t="shared" si="1626"/>
        <v>0</v>
      </c>
      <c r="Q755" s="4">
        <f t="shared" si="1626"/>
        <v>26854.9</v>
      </c>
      <c r="R755" s="4">
        <f t="shared" si="1624"/>
        <v>27441.699999999997</v>
      </c>
      <c r="S755" s="4">
        <f t="shared" ref="S755" si="1627">S756+S759</f>
        <v>0</v>
      </c>
      <c r="T755" s="4">
        <f t="shared" ref="T755:V755" si="1628">T756+T759</f>
        <v>27441.699999999997</v>
      </c>
      <c r="U755" s="135">
        <f t="shared" si="1628"/>
        <v>0</v>
      </c>
      <c r="V755" s="4">
        <f t="shared" si="1628"/>
        <v>27441.699999999997</v>
      </c>
      <c r="W755" s="67"/>
    </row>
    <row r="756" spans="1:23" s="92" customFormat="1" ht="31.5" outlineLevel="5" x14ac:dyDescent="0.2">
      <c r="A756" s="5" t="s">
        <v>381</v>
      </c>
      <c r="B756" s="5" t="s">
        <v>308</v>
      </c>
      <c r="C756" s="5" t="s">
        <v>403</v>
      </c>
      <c r="D756" s="5"/>
      <c r="E756" s="21" t="s">
        <v>404</v>
      </c>
      <c r="F756" s="4">
        <f>F757+F758</f>
        <v>21144</v>
      </c>
      <c r="G756" s="4">
        <f t="shared" ref="G756:J756" si="1629">G757+G758</f>
        <v>0</v>
      </c>
      <c r="H756" s="4">
        <f t="shared" si="1629"/>
        <v>21144</v>
      </c>
      <c r="I756" s="135">
        <f t="shared" si="1629"/>
        <v>198.22524000000001</v>
      </c>
      <c r="J756" s="135">
        <f t="shared" si="1629"/>
        <v>0</v>
      </c>
      <c r="K756" s="135">
        <f t="shared" ref="K756:L756" si="1630">K757+K758</f>
        <v>0</v>
      </c>
      <c r="L756" s="4">
        <f t="shared" si="1630"/>
        <v>21342.22524</v>
      </c>
      <c r="M756" s="4">
        <f t="shared" ref="M756:R756" si="1631">M757+M758</f>
        <v>22138.3</v>
      </c>
      <c r="N756" s="4">
        <f t="shared" ref="N756" si="1632">N757+N758</f>
        <v>0</v>
      </c>
      <c r="O756" s="4">
        <f t="shared" ref="O756:Q756" si="1633">O757+O758</f>
        <v>22138.3</v>
      </c>
      <c r="P756" s="135">
        <f t="shared" si="1633"/>
        <v>0</v>
      </c>
      <c r="Q756" s="4">
        <f t="shared" si="1633"/>
        <v>22138.3</v>
      </c>
      <c r="R756" s="4">
        <f t="shared" si="1631"/>
        <v>22725.1</v>
      </c>
      <c r="S756" s="4">
        <f t="shared" ref="S756" si="1634">S757+S758</f>
        <v>0</v>
      </c>
      <c r="T756" s="4">
        <f t="shared" ref="T756:V756" si="1635">T757+T758</f>
        <v>22725.1</v>
      </c>
      <c r="U756" s="135">
        <f t="shared" si="1635"/>
        <v>0</v>
      </c>
      <c r="V756" s="4">
        <f t="shared" si="1635"/>
        <v>22725.1</v>
      </c>
      <c r="W756" s="67"/>
    </row>
    <row r="757" spans="1:23" s="92" customFormat="1" ht="15.75" outlineLevel="7" x14ac:dyDescent="0.2">
      <c r="A757" s="11" t="s">
        <v>381</v>
      </c>
      <c r="B757" s="11" t="s">
        <v>308</v>
      </c>
      <c r="C757" s="11" t="s">
        <v>403</v>
      </c>
      <c r="D757" s="11" t="s">
        <v>33</v>
      </c>
      <c r="E757" s="16" t="s">
        <v>34</v>
      </c>
      <c r="F757" s="8">
        <v>1635</v>
      </c>
      <c r="G757" s="8"/>
      <c r="H757" s="8">
        <f t="shared" ref="H757:H758" si="1636">SUM(F757:G757)</f>
        <v>1635</v>
      </c>
      <c r="I757" s="136"/>
      <c r="J757" s="136"/>
      <c r="K757" s="136"/>
      <c r="L757" s="8">
        <f t="shared" ref="L757:L758" si="1637">SUM(H757:K757)</f>
        <v>1635</v>
      </c>
      <c r="M757" s="8">
        <v>1485</v>
      </c>
      <c r="N757" s="8"/>
      <c r="O757" s="8">
        <f t="shared" ref="O757:O758" si="1638">SUM(M757:N757)</f>
        <v>1485</v>
      </c>
      <c r="P757" s="136"/>
      <c r="Q757" s="8">
        <f t="shared" ref="Q757:Q758" si="1639">SUM(O757:P757)</f>
        <v>1485</v>
      </c>
      <c r="R757" s="8">
        <v>1485</v>
      </c>
      <c r="S757" s="8"/>
      <c r="T757" s="8">
        <f t="shared" ref="T757:T758" si="1640">SUM(R757:S757)</f>
        <v>1485</v>
      </c>
      <c r="U757" s="136"/>
      <c r="V757" s="8">
        <f t="shared" ref="V757:V758" si="1641">SUM(T757:U757)</f>
        <v>1485</v>
      </c>
      <c r="W757" s="67"/>
    </row>
    <row r="758" spans="1:23" s="92" customFormat="1" ht="31.5" outlineLevel="7" x14ac:dyDescent="0.2">
      <c r="A758" s="11" t="s">
        <v>381</v>
      </c>
      <c r="B758" s="11" t="s">
        <v>308</v>
      </c>
      <c r="C758" s="11" t="s">
        <v>403</v>
      </c>
      <c r="D758" s="11" t="s">
        <v>92</v>
      </c>
      <c r="E758" s="16" t="s">
        <v>93</v>
      </c>
      <c r="F758" s="8">
        <v>19509</v>
      </c>
      <c r="G758" s="8"/>
      <c r="H758" s="8">
        <f t="shared" si="1636"/>
        <v>19509</v>
      </c>
      <c r="I758" s="136">
        <v>198.22524000000001</v>
      </c>
      <c r="J758" s="136"/>
      <c r="K758" s="136"/>
      <c r="L758" s="8">
        <f t="shared" si="1637"/>
        <v>19707.22524</v>
      </c>
      <c r="M758" s="8">
        <v>20653.3</v>
      </c>
      <c r="N758" s="8"/>
      <c r="O758" s="8">
        <f t="shared" si="1638"/>
        <v>20653.3</v>
      </c>
      <c r="P758" s="136"/>
      <c r="Q758" s="8">
        <f t="shared" si="1639"/>
        <v>20653.3</v>
      </c>
      <c r="R758" s="8">
        <v>21240.1</v>
      </c>
      <c r="S758" s="8"/>
      <c r="T758" s="8">
        <f t="shared" si="1640"/>
        <v>21240.1</v>
      </c>
      <c r="U758" s="136"/>
      <c r="V758" s="8">
        <f t="shared" si="1641"/>
        <v>21240.1</v>
      </c>
      <c r="W758" s="67"/>
    </row>
    <row r="759" spans="1:23" s="92" customFormat="1" ht="78.75" hidden="1" outlineLevel="5" x14ac:dyDescent="0.2">
      <c r="A759" s="5" t="s">
        <v>381</v>
      </c>
      <c r="B759" s="5" t="s">
        <v>308</v>
      </c>
      <c r="C759" s="5" t="s">
        <v>438</v>
      </c>
      <c r="D759" s="5"/>
      <c r="E759" s="100" t="s">
        <v>439</v>
      </c>
      <c r="F759" s="4">
        <f>F760</f>
        <v>4716.6000000000004</v>
      </c>
      <c r="G759" s="4">
        <f t="shared" ref="G759:L759" si="1642">G760</f>
        <v>0</v>
      </c>
      <c r="H759" s="4">
        <f t="shared" si="1642"/>
        <v>4716.6000000000004</v>
      </c>
      <c r="I759" s="135">
        <f t="shared" si="1642"/>
        <v>0</v>
      </c>
      <c r="J759" s="135">
        <f t="shared" si="1642"/>
        <v>0</v>
      </c>
      <c r="K759" s="135">
        <f t="shared" si="1642"/>
        <v>0</v>
      </c>
      <c r="L759" s="4">
        <f t="shared" si="1642"/>
        <v>4716.6000000000004</v>
      </c>
      <c r="M759" s="4">
        <f t="shared" ref="M759" si="1643">M760</f>
        <v>4716.6000000000004</v>
      </c>
      <c r="N759" s="4">
        <f t="shared" ref="N759" si="1644">N760</f>
        <v>0</v>
      </c>
      <c r="O759" s="4">
        <f t="shared" ref="O759:Q759" si="1645">O760</f>
        <v>4716.6000000000004</v>
      </c>
      <c r="P759" s="135">
        <f t="shared" si="1645"/>
        <v>0</v>
      </c>
      <c r="Q759" s="4">
        <f t="shared" si="1645"/>
        <v>4716.6000000000004</v>
      </c>
      <c r="R759" s="4">
        <f t="shared" ref="R759" si="1646">R760</f>
        <v>4716.6000000000004</v>
      </c>
      <c r="S759" s="4">
        <f t="shared" ref="S759" si="1647">S760</f>
        <v>0</v>
      </c>
      <c r="T759" s="4">
        <f t="shared" ref="T759:V759" si="1648">T760</f>
        <v>4716.6000000000004</v>
      </c>
      <c r="U759" s="135">
        <f t="shared" si="1648"/>
        <v>0</v>
      </c>
      <c r="V759" s="4">
        <f t="shared" si="1648"/>
        <v>4716.6000000000004</v>
      </c>
      <c r="W759" s="67"/>
    </row>
    <row r="760" spans="1:23" s="92" customFormat="1" ht="31.5" hidden="1" outlineLevel="7" x14ac:dyDescent="0.2">
      <c r="A760" s="11" t="s">
        <v>381</v>
      </c>
      <c r="B760" s="11" t="s">
        <v>308</v>
      </c>
      <c r="C760" s="11" t="s">
        <v>438</v>
      </c>
      <c r="D760" s="11" t="s">
        <v>92</v>
      </c>
      <c r="E760" s="16" t="s">
        <v>93</v>
      </c>
      <c r="F760" s="8">
        <v>4716.6000000000004</v>
      </c>
      <c r="G760" s="8"/>
      <c r="H760" s="8">
        <f t="shared" ref="H760" si="1649">SUM(F760:G760)</f>
        <v>4716.6000000000004</v>
      </c>
      <c r="I760" s="136"/>
      <c r="J760" s="136"/>
      <c r="K760" s="136"/>
      <c r="L760" s="8">
        <f t="shared" ref="L760" si="1650">SUM(H760:K760)</f>
        <v>4716.6000000000004</v>
      </c>
      <c r="M760" s="8">
        <v>4716.6000000000004</v>
      </c>
      <c r="N760" s="8"/>
      <c r="O760" s="8">
        <f t="shared" ref="O760" si="1651">SUM(M760:N760)</f>
        <v>4716.6000000000004</v>
      </c>
      <c r="P760" s="136"/>
      <c r="Q760" s="8">
        <f t="shared" ref="Q760" si="1652">SUM(O760:P760)</f>
        <v>4716.6000000000004</v>
      </c>
      <c r="R760" s="8">
        <v>4716.6000000000004</v>
      </c>
      <c r="S760" s="8"/>
      <c r="T760" s="8">
        <f t="shared" ref="T760" si="1653">SUM(R760:S760)</f>
        <v>4716.6000000000004</v>
      </c>
      <c r="U760" s="136"/>
      <c r="V760" s="8">
        <f t="shared" ref="V760" si="1654">SUM(T760:U760)</f>
        <v>4716.6000000000004</v>
      </c>
      <c r="W760" s="67"/>
    </row>
    <row r="761" spans="1:23" ht="31.5" hidden="1" outlineLevel="2" x14ac:dyDescent="0.2">
      <c r="A761" s="5" t="s">
        <v>381</v>
      </c>
      <c r="B761" s="5" t="s">
        <v>308</v>
      </c>
      <c r="C761" s="5" t="s">
        <v>42</v>
      </c>
      <c r="D761" s="5"/>
      <c r="E761" s="21" t="s">
        <v>43</v>
      </c>
      <c r="F761" s="4">
        <f>F762</f>
        <v>901.80000000000007</v>
      </c>
      <c r="G761" s="4">
        <f t="shared" ref="G761:L762" si="1655">G762</f>
        <v>-2.6</v>
      </c>
      <c r="H761" s="4">
        <f t="shared" si="1655"/>
        <v>899.2</v>
      </c>
      <c r="I761" s="135">
        <f t="shared" si="1655"/>
        <v>0</v>
      </c>
      <c r="J761" s="135">
        <f t="shared" si="1655"/>
        <v>0</v>
      </c>
      <c r="K761" s="135">
        <f t="shared" si="1655"/>
        <v>0</v>
      </c>
      <c r="L761" s="4">
        <f t="shared" si="1655"/>
        <v>899.2</v>
      </c>
      <c r="M761" s="4">
        <f t="shared" ref="M761:M766" si="1656">M762</f>
        <v>901.80000000000007</v>
      </c>
      <c r="N761" s="4">
        <f t="shared" ref="N761:N762" si="1657">N762</f>
        <v>-2.6</v>
      </c>
      <c r="O761" s="4">
        <f t="shared" ref="O761:Q762" si="1658">O762</f>
        <v>899.2</v>
      </c>
      <c r="P761" s="135">
        <f t="shared" si="1658"/>
        <v>0</v>
      </c>
      <c r="Q761" s="4">
        <f t="shared" si="1658"/>
        <v>899.2</v>
      </c>
      <c r="R761" s="4">
        <f t="shared" ref="R761:R766" si="1659">R762</f>
        <v>0</v>
      </c>
      <c r="S761" s="4">
        <f t="shared" ref="S761:S762" si="1660">S762</f>
        <v>0</v>
      </c>
      <c r="T761" s="4"/>
      <c r="U761" s="135">
        <f t="shared" ref="U761:V762" si="1661">U762</f>
        <v>0</v>
      </c>
      <c r="V761" s="4">
        <f t="shared" si="1661"/>
        <v>0</v>
      </c>
      <c r="W761" s="67"/>
    </row>
    <row r="762" spans="1:23" ht="47.25" hidden="1" outlineLevel="3" x14ac:dyDescent="0.2">
      <c r="A762" s="5" t="s">
        <v>381</v>
      </c>
      <c r="B762" s="5" t="s">
        <v>308</v>
      </c>
      <c r="C762" s="5" t="s">
        <v>44</v>
      </c>
      <c r="D762" s="5"/>
      <c r="E762" s="21" t="s">
        <v>45</v>
      </c>
      <c r="F762" s="4">
        <f>F763</f>
        <v>901.80000000000007</v>
      </c>
      <c r="G762" s="4">
        <f t="shared" si="1655"/>
        <v>-2.6</v>
      </c>
      <c r="H762" s="4">
        <f t="shared" si="1655"/>
        <v>899.2</v>
      </c>
      <c r="I762" s="135">
        <f t="shared" si="1655"/>
        <v>0</v>
      </c>
      <c r="J762" s="135">
        <f t="shared" si="1655"/>
        <v>0</v>
      </c>
      <c r="K762" s="135">
        <f t="shared" si="1655"/>
        <v>0</v>
      </c>
      <c r="L762" s="4">
        <f t="shared" si="1655"/>
        <v>899.2</v>
      </c>
      <c r="M762" s="4">
        <f t="shared" si="1656"/>
        <v>901.80000000000007</v>
      </c>
      <c r="N762" s="4">
        <f t="shared" si="1657"/>
        <v>-2.6</v>
      </c>
      <c r="O762" s="4">
        <f t="shared" si="1658"/>
        <v>899.2</v>
      </c>
      <c r="P762" s="135">
        <f t="shared" si="1658"/>
        <v>0</v>
      </c>
      <c r="Q762" s="4">
        <f t="shared" si="1658"/>
        <v>899.2</v>
      </c>
      <c r="R762" s="4">
        <f t="shared" si="1659"/>
        <v>0</v>
      </c>
      <c r="S762" s="4">
        <f t="shared" si="1660"/>
        <v>0</v>
      </c>
      <c r="T762" s="4"/>
      <c r="U762" s="135">
        <f t="shared" si="1661"/>
        <v>0</v>
      </c>
      <c r="V762" s="4">
        <f t="shared" si="1661"/>
        <v>0</v>
      </c>
      <c r="W762" s="67"/>
    </row>
    <row r="763" spans="1:23" ht="31.5" hidden="1" outlineLevel="4" x14ac:dyDescent="0.2">
      <c r="A763" s="5" t="s">
        <v>381</v>
      </c>
      <c r="B763" s="5" t="s">
        <v>308</v>
      </c>
      <c r="C763" s="5" t="s">
        <v>332</v>
      </c>
      <c r="D763" s="5"/>
      <c r="E763" s="21" t="s">
        <v>333</v>
      </c>
      <c r="F763" s="4">
        <f>F764+F766</f>
        <v>901.80000000000007</v>
      </c>
      <c r="G763" s="4">
        <f t="shared" ref="G763:J763" si="1662">G764+G766</f>
        <v>-2.6</v>
      </c>
      <c r="H763" s="4">
        <f t="shared" si="1662"/>
        <v>899.2</v>
      </c>
      <c r="I763" s="135">
        <f t="shared" si="1662"/>
        <v>0</v>
      </c>
      <c r="J763" s="135">
        <f t="shared" si="1662"/>
        <v>0</v>
      </c>
      <c r="K763" s="135">
        <f t="shared" ref="K763:L763" si="1663">K764+K766</f>
        <v>0</v>
      </c>
      <c r="L763" s="4">
        <f t="shared" si="1663"/>
        <v>899.2</v>
      </c>
      <c r="M763" s="4">
        <f t="shared" ref="M763:R763" si="1664">M764+M766</f>
        <v>901.80000000000007</v>
      </c>
      <c r="N763" s="4">
        <f t="shared" ref="N763" si="1665">N764+N766</f>
        <v>-2.6</v>
      </c>
      <c r="O763" s="4">
        <f t="shared" ref="O763:Q763" si="1666">O764+O766</f>
        <v>899.2</v>
      </c>
      <c r="P763" s="135">
        <f t="shared" si="1666"/>
        <v>0</v>
      </c>
      <c r="Q763" s="4">
        <f t="shared" si="1666"/>
        <v>899.2</v>
      </c>
      <c r="R763" s="4">
        <f t="shared" si="1664"/>
        <v>0</v>
      </c>
      <c r="S763" s="4">
        <f t="shared" ref="S763" si="1667">S764+S766</f>
        <v>0</v>
      </c>
      <c r="T763" s="4"/>
      <c r="U763" s="135">
        <f t="shared" ref="U763:V763" si="1668">U764+U766</f>
        <v>0</v>
      </c>
      <c r="V763" s="4">
        <f t="shared" si="1668"/>
        <v>0</v>
      </c>
      <c r="W763" s="67"/>
    </row>
    <row r="764" spans="1:23" ht="47.25" hidden="1" outlineLevel="5" x14ac:dyDescent="0.2">
      <c r="A764" s="5" t="s">
        <v>381</v>
      </c>
      <c r="B764" s="5" t="s">
        <v>308</v>
      </c>
      <c r="C764" s="5" t="s">
        <v>440</v>
      </c>
      <c r="D764" s="5"/>
      <c r="E764" s="21" t="s">
        <v>572</v>
      </c>
      <c r="F764" s="4">
        <f>F765</f>
        <v>300.60000000000002</v>
      </c>
      <c r="G764" s="4">
        <f t="shared" ref="G764:L764" si="1669">G765</f>
        <v>0</v>
      </c>
      <c r="H764" s="4">
        <f t="shared" si="1669"/>
        <v>300.60000000000002</v>
      </c>
      <c r="I764" s="135">
        <f t="shared" si="1669"/>
        <v>0</v>
      </c>
      <c r="J764" s="135">
        <f t="shared" si="1669"/>
        <v>0</v>
      </c>
      <c r="K764" s="135">
        <f t="shared" si="1669"/>
        <v>0</v>
      </c>
      <c r="L764" s="4">
        <f t="shared" si="1669"/>
        <v>300.60000000000002</v>
      </c>
      <c r="M764" s="4">
        <f t="shared" si="1656"/>
        <v>300.60000000000002</v>
      </c>
      <c r="N764" s="4">
        <f t="shared" ref="N764" si="1670">N765</f>
        <v>0</v>
      </c>
      <c r="O764" s="4">
        <f t="shared" ref="O764:Q764" si="1671">O765</f>
        <v>300.60000000000002</v>
      </c>
      <c r="P764" s="135">
        <f t="shared" si="1671"/>
        <v>0</v>
      </c>
      <c r="Q764" s="4">
        <f t="shared" si="1671"/>
        <v>300.60000000000002</v>
      </c>
      <c r="R764" s="4">
        <f t="shared" si="1659"/>
        <v>0</v>
      </c>
      <c r="S764" s="4">
        <f t="shared" ref="S764" si="1672">S765</f>
        <v>0</v>
      </c>
      <c r="T764" s="4"/>
      <c r="U764" s="135">
        <f t="shared" ref="U764:V764" si="1673">U765</f>
        <v>0</v>
      </c>
      <c r="V764" s="4">
        <f t="shared" si="1673"/>
        <v>0</v>
      </c>
      <c r="W764" s="67"/>
    </row>
    <row r="765" spans="1:23" ht="31.5" hidden="1" outlineLevel="7" x14ac:dyDescent="0.2">
      <c r="A765" s="11" t="s">
        <v>381</v>
      </c>
      <c r="B765" s="11" t="s">
        <v>308</v>
      </c>
      <c r="C765" s="11" t="s">
        <v>440</v>
      </c>
      <c r="D765" s="11" t="s">
        <v>92</v>
      </c>
      <c r="E765" s="16" t="s">
        <v>93</v>
      </c>
      <c r="F765" s="8">
        <v>300.60000000000002</v>
      </c>
      <c r="G765" s="8"/>
      <c r="H765" s="8">
        <f t="shared" ref="H765" si="1674">SUM(F765:G765)</f>
        <v>300.60000000000002</v>
      </c>
      <c r="I765" s="136"/>
      <c r="J765" s="136"/>
      <c r="K765" s="136"/>
      <c r="L765" s="8">
        <f t="shared" ref="L765" si="1675">SUM(H765:K765)</f>
        <v>300.60000000000002</v>
      </c>
      <c r="M765" s="8">
        <v>300.60000000000002</v>
      </c>
      <c r="N765" s="8"/>
      <c r="O765" s="8">
        <f t="shared" ref="O765" si="1676">SUM(M765:N765)</f>
        <v>300.60000000000002</v>
      </c>
      <c r="P765" s="136"/>
      <c r="Q765" s="8">
        <f t="shared" ref="Q765" si="1677">SUM(O765:P765)</f>
        <v>300.60000000000002</v>
      </c>
      <c r="R765" s="8"/>
      <c r="S765" s="8"/>
      <c r="T765" s="8"/>
      <c r="U765" s="136"/>
      <c r="V765" s="8">
        <f t="shared" ref="V765" si="1678">SUM(T765:U765)</f>
        <v>0</v>
      </c>
      <c r="W765" s="67"/>
    </row>
    <row r="766" spans="1:23" s="92" customFormat="1" ht="47.25" hidden="1" outlineLevel="5" x14ac:dyDescent="0.2">
      <c r="A766" s="5" t="s">
        <v>381</v>
      </c>
      <c r="B766" s="5" t="s">
        <v>308</v>
      </c>
      <c r="C766" s="5" t="s">
        <v>440</v>
      </c>
      <c r="D766" s="5"/>
      <c r="E766" s="21" t="s">
        <v>576</v>
      </c>
      <c r="F766" s="4">
        <f>F767</f>
        <v>601.20000000000005</v>
      </c>
      <c r="G766" s="4">
        <f t="shared" ref="G766:L766" si="1679">G767</f>
        <v>-2.6</v>
      </c>
      <c r="H766" s="4">
        <f t="shared" si="1679"/>
        <v>598.6</v>
      </c>
      <c r="I766" s="135">
        <f t="shared" si="1679"/>
        <v>0</v>
      </c>
      <c r="J766" s="135">
        <f t="shared" si="1679"/>
        <v>0</v>
      </c>
      <c r="K766" s="135">
        <f t="shared" si="1679"/>
        <v>0</v>
      </c>
      <c r="L766" s="4">
        <f t="shared" si="1679"/>
        <v>598.6</v>
      </c>
      <c r="M766" s="4">
        <f t="shared" si="1656"/>
        <v>601.20000000000005</v>
      </c>
      <c r="N766" s="4">
        <f t="shared" ref="N766" si="1680">N767</f>
        <v>-2.6</v>
      </c>
      <c r="O766" s="4">
        <f t="shared" ref="O766:Q766" si="1681">O767</f>
        <v>598.6</v>
      </c>
      <c r="P766" s="135">
        <f t="shared" si="1681"/>
        <v>0</v>
      </c>
      <c r="Q766" s="4">
        <f t="shared" si="1681"/>
        <v>598.6</v>
      </c>
      <c r="R766" s="4">
        <f t="shared" si="1659"/>
        <v>0</v>
      </c>
      <c r="S766" s="4">
        <f t="shared" ref="S766" si="1682">S767</f>
        <v>0</v>
      </c>
      <c r="T766" s="4"/>
      <c r="U766" s="135">
        <f t="shared" ref="U766:V766" si="1683">U767</f>
        <v>0</v>
      </c>
      <c r="V766" s="4">
        <f t="shared" si="1683"/>
        <v>0</v>
      </c>
      <c r="W766" s="67"/>
    </row>
    <row r="767" spans="1:23" s="92" customFormat="1" ht="31.5" hidden="1" outlineLevel="7" x14ac:dyDescent="0.2">
      <c r="A767" s="11" t="s">
        <v>381</v>
      </c>
      <c r="B767" s="11" t="s">
        <v>308</v>
      </c>
      <c r="C767" s="11" t="s">
        <v>440</v>
      </c>
      <c r="D767" s="11" t="s">
        <v>92</v>
      </c>
      <c r="E767" s="16" t="s">
        <v>93</v>
      </c>
      <c r="F767" s="8">
        <v>601.20000000000005</v>
      </c>
      <c r="G767" s="8">
        <v>-2.6</v>
      </c>
      <c r="H767" s="8">
        <f t="shared" ref="H767" si="1684">SUM(F767:G767)</f>
        <v>598.6</v>
      </c>
      <c r="I767" s="136"/>
      <c r="J767" s="136"/>
      <c r="K767" s="136"/>
      <c r="L767" s="8">
        <f t="shared" ref="L767" si="1685">SUM(H767:K767)</f>
        <v>598.6</v>
      </c>
      <c r="M767" s="8">
        <v>601.20000000000005</v>
      </c>
      <c r="N767" s="8">
        <v>-2.6</v>
      </c>
      <c r="O767" s="8">
        <f t="shared" ref="O767" si="1686">SUM(M767:N767)</f>
        <v>598.6</v>
      </c>
      <c r="P767" s="136"/>
      <c r="Q767" s="8">
        <f t="shared" ref="Q767" si="1687">SUM(O767:P767)</f>
        <v>598.6</v>
      </c>
      <c r="R767" s="8"/>
      <c r="S767" s="8"/>
      <c r="T767" s="8"/>
      <c r="U767" s="136"/>
      <c r="V767" s="8">
        <f t="shared" ref="V767" si="1688">SUM(T767:U767)</f>
        <v>0</v>
      </c>
      <c r="W767" s="67"/>
    </row>
    <row r="768" spans="1:23" ht="15.75" hidden="1" outlineLevel="1" x14ac:dyDescent="0.2">
      <c r="A768" s="5" t="s">
        <v>381</v>
      </c>
      <c r="B768" s="5" t="s">
        <v>314</v>
      </c>
      <c r="C768" s="5"/>
      <c r="D768" s="5"/>
      <c r="E768" s="21" t="s">
        <v>315</v>
      </c>
      <c r="F768" s="4">
        <f>F769</f>
        <v>1610</v>
      </c>
      <c r="G768" s="4">
        <f t="shared" ref="G768:L772" si="1689">G769</f>
        <v>0</v>
      </c>
      <c r="H768" s="4">
        <f t="shared" si="1689"/>
        <v>1610</v>
      </c>
      <c r="I768" s="135">
        <f t="shared" si="1689"/>
        <v>0</v>
      </c>
      <c r="J768" s="135">
        <f t="shared" si="1689"/>
        <v>0</v>
      </c>
      <c r="K768" s="135">
        <f t="shared" si="1689"/>
        <v>0</v>
      </c>
      <c r="L768" s="4">
        <f t="shared" si="1689"/>
        <v>1610</v>
      </c>
      <c r="M768" s="4">
        <f t="shared" ref="M768:M772" si="1690">M769</f>
        <v>1580</v>
      </c>
      <c r="N768" s="4">
        <f t="shared" ref="N768:N772" si="1691">N769</f>
        <v>0</v>
      </c>
      <c r="O768" s="4">
        <f t="shared" ref="O768:Q772" si="1692">O769</f>
        <v>1580</v>
      </c>
      <c r="P768" s="135">
        <f t="shared" si="1692"/>
        <v>0</v>
      </c>
      <c r="Q768" s="4">
        <f t="shared" si="1692"/>
        <v>1580</v>
      </c>
      <c r="R768" s="4">
        <f t="shared" ref="R768:R772" si="1693">R769</f>
        <v>1530</v>
      </c>
      <c r="S768" s="4">
        <f t="shared" ref="S768:S772" si="1694">S769</f>
        <v>0</v>
      </c>
      <c r="T768" s="4">
        <f t="shared" ref="T768:V772" si="1695">T769</f>
        <v>1530</v>
      </c>
      <c r="U768" s="135">
        <f t="shared" si="1695"/>
        <v>0</v>
      </c>
      <c r="V768" s="4">
        <f t="shared" si="1695"/>
        <v>1530</v>
      </c>
      <c r="W768" s="67"/>
    </row>
    <row r="769" spans="1:23" ht="31.5" hidden="1" outlineLevel="2" x14ac:dyDescent="0.2">
      <c r="A769" s="5" t="s">
        <v>381</v>
      </c>
      <c r="B769" s="5" t="s">
        <v>314</v>
      </c>
      <c r="C769" s="5" t="s">
        <v>289</v>
      </c>
      <c r="D769" s="5"/>
      <c r="E769" s="21" t="s">
        <v>290</v>
      </c>
      <c r="F769" s="4">
        <f>F770</f>
        <v>1610</v>
      </c>
      <c r="G769" s="4">
        <f t="shared" si="1689"/>
        <v>0</v>
      </c>
      <c r="H769" s="4">
        <f t="shared" si="1689"/>
        <v>1610</v>
      </c>
      <c r="I769" s="135">
        <f t="shared" si="1689"/>
        <v>0</v>
      </c>
      <c r="J769" s="135">
        <f t="shared" si="1689"/>
        <v>0</v>
      </c>
      <c r="K769" s="135">
        <f t="shared" si="1689"/>
        <v>0</v>
      </c>
      <c r="L769" s="4">
        <f t="shared" si="1689"/>
        <v>1610</v>
      </c>
      <c r="M769" s="4">
        <f t="shared" si="1690"/>
        <v>1580</v>
      </c>
      <c r="N769" s="4">
        <f t="shared" si="1691"/>
        <v>0</v>
      </c>
      <c r="O769" s="4">
        <f t="shared" si="1692"/>
        <v>1580</v>
      </c>
      <c r="P769" s="135">
        <f t="shared" si="1692"/>
        <v>0</v>
      </c>
      <c r="Q769" s="4">
        <f t="shared" si="1692"/>
        <v>1580</v>
      </c>
      <c r="R769" s="4">
        <f t="shared" si="1693"/>
        <v>1530</v>
      </c>
      <c r="S769" s="4">
        <f t="shared" si="1694"/>
        <v>0</v>
      </c>
      <c r="T769" s="4">
        <f t="shared" si="1695"/>
        <v>1530</v>
      </c>
      <c r="U769" s="135">
        <f t="shared" si="1695"/>
        <v>0</v>
      </c>
      <c r="V769" s="4">
        <f t="shared" si="1695"/>
        <v>1530</v>
      </c>
      <c r="W769" s="67"/>
    </row>
    <row r="770" spans="1:23" ht="31.5" hidden="1" outlineLevel="3" x14ac:dyDescent="0.2">
      <c r="A770" s="5" t="s">
        <v>381</v>
      </c>
      <c r="B770" s="5" t="s">
        <v>314</v>
      </c>
      <c r="C770" s="5" t="s">
        <v>394</v>
      </c>
      <c r="D770" s="5"/>
      <c r="E770" s="21" t="s">
        <v>395</v>
      </c>
      <c r="F770" s="4">
        <f>F771</f>
        <v>1610</v>
      </c>
      <c r="G770" s="4">
        <f t="shared" si="1689"/>
        <v>0</v>
      </c>
      <c r="H770" s="4">
        <f t="shared" si="1689"/>
        <v>1610</v>
      </c>
      <c r="I770" s="135">
        <f t="shared" si="1689"/>
        <v>0</v>
      </c>
      <c r="J770" s="135">
        <f t="shared" si="1689"/>
        <v>0</v>
      </c>
      <c r="K770" s="135">
        <f t="shared" si="1689"/>
        <v>0</v>
      </c>
      <c r="L770" s="4">
        <f t="shared" si="1689"/>
        <v>1610</v>
      </c>
      <c r="M770" s="4">
        <f t="shared" si="1690"/>
        <v>1580</v>
      </c>
      <c r="N770" s="4">
        <f t="shared" si="1691"/>
        <v>0</v>
      </c>
      <c r="O770" s="4">
        <f t="shared" si="1692"/>
        <v>1580</v>
      </c>
      <c r="P770" s="135">
        <f t="shared" si="1692"/>
        <v>0</v>
      </c>
      <c r="Q770" s="4">
        <f t="shared" si="1692"/>
        <v>1580</v>
      </c>
      <c r="R770" s="4">
        <f t="shared" si="1693"/>
        <v>1530</v>
      </c>
      <c r="S770" s="4">
        <f t="shared" si="1694"/>
        <v>0</v>
      </c>
      <c r="T770" s="4">
        <f t="shared" si="1695"/>
        <v>1530</v>
      </c>
      <c r="U770" s="135">
        <f t="shared" si="1695"/>
        <v>0</v>
      </c>
      <c r="V770" s="4">
        <f t="shared" si="1695"/>
        <v>1530</v>
      </c>
      <c r="W770" s="67"/>
    </row>
    <row r="771" spans="1:23" ht="31.5" hidden="1" outlineLevel="4" x14ac:dyDescent="0.2">
      <c r="A771" s="5" t="s">
        <v>381</v>
      </c>
      <c r="B771" s="5" t="s">
        <v>314</v>
      </c>
      <c r="C771" s="5" t="s">
        <v>399</v>
      </c>
      <c r="D771" s="5"/>
      <c r="E771" s="21" t="s">
        <v>400</v>
      </c>
      <c r="F771" s="4">
        <f>F772</f>
        <v>1610</v>
      </c>
      <c r="G771" s="4">
        <f t="shared" si="1689"/>
        <v>0</v>
      </c>
      <c r="H771" s="4">
        <f t="shared" si="1689"/>
        <v>1610</v>
      </c>
      <c r="I771" s="135">
        <f t="shared" si="1689"/>
        <v>0</v>
      </c>
      <c r="J771" s="135">
        <f t="shared" si="1689"/>
        <v>0</v>
      </c>
      <c r="K771" s="135">
        <f t="shared" si="1689"/>
        <v>0</v>
      </c>
      <c r="L771" s="4">
        <f t="shared" si="1689"/>
        <v>1610</v>
      </c>
      <c r="M771" s="4">
        <f t="shared" si="1690"/>
        <v>1580</v>
      </c>
      <c r="N771" s="4">
        <f t="shared" si="1691"/>
        <v>0</v>
      </c>
      <c r="O771" s="4">
        <f t="shared" si="1692"/>
        <v>1580</v>
      </c>
      <c r="P771" s="135">
        <f t="shared" si="1692"/>
        <v>0</v>
      </c>
      <c r="Q771" s="4">
        <f t="shared" si="1692"/>
        <v>1580</v>
      </c>
      <c r="R771" s="4">
        <f t="shared" si="1693"/>
        <v>1530</v>
      </c>
      <c r="S771" s="4">
        <f t="shared" si="1694"/>
        <v>0</v>
      </c>
      <c r="T771" s="4">
        <f t="shared" si="1695"/>
        <v>1530</v>
      </c>
      <c r="U771" s="135">
        <f t="shared" si="1695"/>
        <v>0</v>
      </c>
      <c r="V771" s="4">
        <f t="shared" si="1695"/>
        <v>1530</v>
      </c>
      <c r="W771" s="67"/>
    </row>
    <row r="772" spans="1:23" s="92" customFormat="1" ht="31.5" hidden="1" outlineLevel="5" x14ac:dyDescent="0.2">
      <c r="A772" s="5" t="s">
        <v>381</v>
      </c>
      <c r="B772" s="5" t="s">
        <v>314</v>
      </c>
      <c r="C772" s="5" t="s">
        <v>403</v>
      </c>
      <c r="D772" s="5"/>
      <c r="E772" s="21" t="s">
        <v>404</v>
      </c>
      <c r="F772" s="4">
        <f>F773</f>
        <v>1610</v>
      </c>
      <c r="G772" s="4">
        <f t="shared" si="1689"/>
        <v>0</v>
      </c>
      <c r="H772" s="4">
        <f t="shared" si="1689"/>
        <v>1610</v>
      </c>
      <c r="I772" s="135">
        <f t="shared" si="1689"/>
        <v>0</v>
      </c>
      <c r="J772" s="135">
        <f t="shared" si="1689"/>
        <v>0</v>
      </c>
      <c r="K772" s="135">
        <f t="shared" si="1689"/>
        <v>0</v>
      </c>
      <c r="L772" s="4">
        <f t="shared" si="1689"/>
        <v>1610</v>
      </c>
      <c r="M772" s="4">
        <f t="shared" si="1690"/>
        <v>1580</v>
      </c>
      <c r="N772" s="4">
        <f t="shared" si="1691"/>
        <v>0</v>
      </c>
      <c r="O772" s="4">
        <f t="shared" si="1692"/>
        <v>1580</v>
      </c>
      <c r="P772" s="135">
        <f t="shared" si="1692"/>
        <v>0</v>
      </c>
      <c r="Q772" s="4">
        <f t="shared" si="1692"/>
        <v>1580</v>
      </c>
      <c r="R772" s="4">
        <f t="shared" si="1693"/>
        <v>1530</v>
      </c>
      <c r="S772" s="4">
        <f t="shared" si="1694"/>
        <v>0</v>
      </c>
      <c r="T772" s="4">
        <f t="shared" si="1695"/>
        <v>1530</v>
      </c>
      <c r="U772" s="135">
        <f t="shared" si="1695"/>
        <v>0</v>
      </c>
      <c r="V772" s="4">
        <f t="shared" si="1695"/>
        <v>1530</v>
      </c>
      <c r="W772" s="67"/>
    </row>
    <row r="773" spans="1:23" s="92" customFormat="1" ht="15.75" hidden="1" outlineLevel="7" x14ac:dyDescent="0.2">
      <c r="A773" s="11" t="s">
        <v>381</v>
      </c>
      <c r="B773" s="11" t="s">
        <v>314</v>
      </c>
      <c r="C773" s="11" t="s">
        <v>403</v>
      </c>
      <c r="D773" s="11" t="s">
        <v>33</v>
      </c>
      <c r="E773" s="16" t="s">
        <v>34</v>
      </c>
      <c r="F773" s="8">
        <v>1610</v>
      </c>
      <c r="G773" s="8"/>
      <c r="H773" s="8">
        <f t="shared" ref="H773" si="1696">SUM(F773:G773)</f>
        <v>1610</v>
      </c>
      <c r="I773" s="136"/>
      <c r="J773" s="136"/>
      <c r="K773" s="136"/>
      <c r="L773" s="8">
        <f t="shared" ref="L773" si="1697">SUM(H773:K773)</f>
        <v>1610</v>
      </c>
      <c r="M773" s="8">
        <v>1580</v>
      </c>
      <c r="N773" s="8"/>
      <c r="O773" s="8">
        <f t="shared" ref="O773" si="1698">SUM(M773:N773)</f>
        <v>1580</v>
      </c>
      <c r="P773" s="136"/>
      <c r="Q773" s="8">
        <f t="shared" ref="Q773" si="1699">SUM(O773:P773)</f>
        <v>1580</v>
      </c>
      <c r="R773" s="8">
        <v>1530</v>
      </c>
      <c r="S773" s="8"/>
      <c r="T773" s="8">
        <f t="shared" ref="T773" si="1700">SUM(R773:S773)</f>
        <v>1530</v>
      </c>
      <c r="U773" s="136"/>
      <c r="V773" s="8">
        <f t="shared" ref="V773" si="1701">SUM(T773:U773)</f>
        <v>1530</v>
      </c>
      <c r="W773" s="67"/>
    </row>
    <row r="774" spans="1:23" s="124" customFormat="1" ht="15.75" outlineLevel="7" x14ac:dyDescent="0.25">
      <c r="A774" s="5" t="s">
        <v>381</v>
      </c>
      <c r="B774" s="108" t="s">
        <v>571</v>
      </c>
      <c r="C774" s="123"/>
      <c r="D774" s="10"/>
      <c r="E774" s="109" t="s">
        <v>554</v>
      </c>
      <c r="F774" s="4"/>
      <c r="G774" s="4"/>
      <c r="H774" s="4"/>
      <c r="I774" s="135"/>
      <c r="J774" s="140">
        <f>J781+J775</f>
        <v>87.188370000000006</v>
      </c>
      <c r="K774" s="135"/>
      <c r="L774" s="105">
        <f>L781+L775</f>
        <v>87.188370000000006</v>
      </c>
      <c r="M774" s="4"/>
      <c r="N774" s="4"/>
      <c r="O774" s="4"/>
      <c r="P774" s="135"/>
      <c r="Q774" s="4"/>
      <c r="R774" s="4"/>
      <c r="S774" s="4"/>
      <c r="T774" s="4"/>
      <c r="U774" s="135"/>
      <c r="V774" s="4"/>
      <c r="W774" s="67"/>
    </row>
    <row r="775" spans="1:23" s="124" customFormat="1" ht="15.75" outlineLevel="7" x14ac:dyDescent="0.25">
      <c r="A775" s="5" t="s">
        <v>381</v>
      </c>
      <c r="B775" s="112" t="s">
        <v>735</v>
      </c>
      <c r="C775" s="114"/>
      <c r="D775" s="115"/>
      <c r="E775" s="119" t="s">
        <v>736</v>
      </c>
      <c r="F775" s="4"/>
      <c r="G775" s="4"/>
      <c r="H775" s="4"/>
      <c r="I775" s="135"/>
      <c r="J775" s="140">
        <f t="shared" ref="J775:L779" si="1702">J776</f>
        <v>87.188370000000006</v>
      </c>
      <c r="K775" s="135"/>
      <c r="L775" s="105">
        <f t="shared" si="1702"/>
        <v>87.188370000000006</v>
      </c>
      <c r="M775" s="4"/>
      <c r="N775" s="4"/>
      <c r="O775" s="4"/>
      <c r="P775" s="135"/>
      <c r="Q775" s="4"/>
      <c r="R775" s="4"/>
      <c r="S775" s="4"/>
      <c r="T775" s="4"/>
      <c r="U775" s="135"/>
      <c r="V775" s="4"/>
      <c r="W775" s="67"/>
    </row>
    <row r="776" spans="1:23" s="124" customFormat="1" ht="31.5" outlineLevel="7" x14ac:dyDescent="0.25">
      <c r="A776" s="5" t="s">
        <v>381</v>
      </c>
      <c r="B776" s="112" t="s">
        <v>735</v>
      </c>
      <c r="C776" s="112" t="s">
        <v>289</v>
      </c>
      <c r="D776" s="114"/>
      <c r="E776" s="113" t="s">
        <v>290</v>
      </c>
      <c r="F776" s="4"/>
      <c r="G776" s="4"/>
      <c r="H776" s="4"/>
      <c r="I776" s="135"/>
      <c r="J776" s="140">
        <f t="shared" si="1702"/>
        <v>87.188370000000006</v>
      </c>
      <c r="K776" s="135"/>
      <c r="L776" s="105">
        <f t="shared" si="1702"/>
        <v>87.188370000000006</v>
      </c>
      <c r="M776" s="4"/>
      <c r="N776" s="4"/>
      <c r="O776" s="4"/>
      <c r="P776" s="135"/>
      <c r="Q776" s="4"/>
      <c r="R776" s="4"/>
      <c r="S776" s="4"/>
      <c r="T776" s="4"/>
      <c r="U776" s="135"/>
      <c r="V776" s="4"/>
      <c r="W776" s="67"/>
    </row>
    <row r="777" spans="1:23" s="124" customFormat="1" ht="31.5" outlineLevel="7" x14ac:dyDescent="0.25">
      <c r="A777" s="5" t="s">
        <v>381</v>
      </c>
      <c r="B777" s="112" t="s">
        <v>735</v>
      </c>
      <c r="C777" s="114">
        <v>190000000</v>
      </c>
      <c r="D777" s="115"/>
      <c r="E777" s="116" t="s">
        <v>737</v>
      </c>
      <c r="F777" s="4"/>
      <c r="G777" s="4"/>
      <c r="H777" s="4"/>
      <c r="I777" s="135"/>
      <c r="J777" s="140">
        <f t="shared" si="1702"/>
        <v>87.188370000000006</v>
      </c>
      <c r="K777" s="135"/>
      <c r="L777" s="105">
        <f t="shared" si="1702"/>
        <v>87.188370000000006</v>
      </c>
      <c r="M777" s="4"/>
      <c r="N777" s="4"/>
      <c r="O777" s="4"/>
      <c r="P777" s="135"/>
      <c r="Q777" s="4"/>
      <c r="R777" s="4"/>
      <c r="S777" s="4"/>
      <c r="T777" s="4"/>
      <c r="U777" s="135"/>
      <c r="V777" s="4"/>
      <c r="W777" s="67"/>
    </row>
    <row r="778" spans="1:23" s="124" customFormat="1" ht="31.5" outlineLevel="7" x14ac:dyDescent="0.25">
      <c r="A778" s="5" t="s">
        <v>381</v>
      </c>
      <c r="B778" s="112" t="s">
        <v>735</v>
      </c>
      <c r="C778" s="115" t="s">
        <v>396</v>
      </c>
      <c r="D778" s="115"/>
      <c r="E778" s="117" t="s">
        <v>57</v>
      </c>
      <c r="F778" s="4"/>
      <c r="G778" s="4"/>
      <c r="H778" s="4"/>
      <c r="I778" s="135"/>
      <c r="J778" s="140">
        <f t="shared" si="1702"/>
        <v>87.188370000000006</v>
      </c>
      <c r="K778" s="135"/>
      <c r="L778" s="105">
        <f t="shared" si="1702"/>
        <v>87.188370000000006</v>
      </c>
      <c r="M778" s="4"/>
      <c r="N778" s="4"/>
      <c r="O778" s="4"/>
      <c r="P778" s="135"/>
      <c r="Q778" s="4"/>
      <c r="R778" s="4"/>
      <c r="S778" s="4"/>
      <c r="T778" s="4"/>
      <c r="U778" s="135"/>
      <c r="V778" s="4"/>
      <c r="W778" s="67"/>
    </row>
    <row r="779" spans="1:23" s="125" customFormat="1" ht="31.5" outlineLevel="7" x14ac:dyDescent="0.25">
      <c r="A779" s="5" t="s">
        <v>381</v>
      </c>
      <c r="B779" s="112" t="s">
        <v>735</v>
      </c>
      <c r="C779" s="115" t="s">
        <v>792</v>
      </c>
      <c r="D779" s="115"/>
      <c r="E779" s="117" t="s">
        <v>848</v>
      </c>
      <c r="F779" s="4"/>
      <c r="G779" s="4"/>
      <c r="H779" s="4"/>
      <c r="I779" s="135"/>
      <c r="J779" s="144">
        <f t="shared" si="1702"/>
        <v>87.188370000000006</v>
      </c>
      <c r="K779" s="135"/>
      <c r="L779" s="126">
        <f t="shared" si="1702"/>
        <v>87.188370000000006</v>
      </c>
      <c r="M779" s="4"/>
      <c r="N779" s="4"/>
      <c r="O779" s="4"/>
      <c r="P779" s="135"/>
      <c r="Q779" s="4"/>
      <c r="R779" s="4"/>
      <c r="S779" s="4"/>
      <c r="T779" s="4"/>
      <c r="U779" s="135"/>
      <c r="V779" s="4"/>
      <c r="W779" s="67"/>
    </row>
    <row r="780" spans="1:23" s="120" customFormat="1" ht="31.5" outlineLevel="7" x14ac:dyDescent="0.25">
      <c r="A780" s="11" t="s">
        <v>381</v>
      </c>
      <c r="B780" s="121" t="s">
        <v>735</v>
      </c>
      <c r="C780" s="118" t="s">
        <v>792</v>
      </c>
      <c r="D780" s="118" t="s">
        <v>92</v>
      </c>
      <c r="E780" s="122" t="s">
        <v>591</v>
      </c>
      <c r="F780" s="8"/>
      <c r="G780" s="8"/>
      <c r="H780" s="8"/>
      <c r="I780" s="136"/>
      <c r="J780" s="144">
        <v>87.188370000000006</v>
      </c>
      <c r="K780" s="136"/>
      <c r="L780" s="8">
        <f t="shared" ref="L780" si="1703">SUM(H780:K780)</f>
        <v>87.188370000000006</v>
      </c>
      <c r="M780" s="8"/>
      <c r="N780" s="8"/>
      <c r="O780" s="8"/>
      <c r="P780" s="136"/>
      <c r="Q780" s="8"/>
      <c r="R780" s="8"/>
      <c r="S780" s="8"/>
      <c r="T780" s="8"/>
      <c r="U780" s="136"/>
      <c r="V780" s="8"/>
      <c r="W780" s="67"/>
    </row>
    <row r="781" spans="1:23" s="92" customFormat="1" ht="15.75" outlineLevel="7" x14ac:dyDescent="0.2">
      <c r="A781" s="11"/>
      <c r="B781" s="11"/>
      <c r="C781" s="11"/>
      <c r="D781" s="11"/>
      <c r="E781" s="16"/>
      <c r="F781" s="8"/>
      <c r="G781" s="8"/>
      <c r="H781" s="8"/>
      <c r="I781" s="136"/>
      <c r="J781" s="136"/>
      <c r="K781" s="136"/>
      <c r="L781" s="8"/>
      <c r="M781" s="8"/>
      <c r="N781" s="8"/>
      <c r="O781" s="8"/>
      <c r="P781" s="136"/>
      <c r="Q781" s="8"/>
      <c r="R781" s="8"/>
      <c r="S781" s="8"/>
      <c r="T781" s="8"/>
      <c r="U781" s="136"/>
      <c r="V781" s="8"/>
      <c r="W781" s="67"/>
    </row>
    <row r="782" spans="1:23" ht="30.75" customHeight="1" x14ac:dyDescent="0.2">
      <c r="A782" s="5" t="s">
        <v>441</v>
      </c>
      <c r="B782" s="5"/>
      <c r="C782" s="5"/>
      <c r="D782" s="5"/>
      <c r="E782" s="21" t="s">
        <v>442</v>
      </c>
      <c r="F782" s="4">
        <f>F783+F790+F799+F816+F888</f>
        <v>225267.20000000001</v>
      </c>
      <c r="G782" s="4">
        <f t="shared" ref="G782:J782" si="1704">G783+G790+G799+G816+G888</f>
        <v>413.02924999999999</v>
      </c>
      <c r="H782" s="4">
        <f t="shared" si="1704"/>
        <v>225680.22924999997</v>
      </c>
      <c r="I782" s="135">
        <f t="shared" si="1704"/>
        <v>6109.6133500000005</v>
      </c>
      <c r="J782" s="135">
        <f t="shared" si="1704"/>
        <v>7020.5835900000002</v>
      </c>
      <c r="K782" s="135">
        <f t="shared" ref="K782:L782" si="1705">K783+K790+K799+K816+K888</f>
        <v>224.0549</v>
      </c>
      <c r="L782" s="4">
        <f t="shared" si="1705"/>
        <v>239034.48108999999</v>
      </c>
      <c r="M782" s="4">
        <f>M783+M790+M799+M816+M888</f>
        <v>215695</v>
      </c>
      <c r="N782" s="4">
        <f t="shared" ref="N782" si="1706">N783+N790+N799+N816+N888</f>
        <v>0</v>
      </c>
      <c r="O782" s="4">
        <f t="shared" ref="O782:Q782" si="1707">O783+O790+O799+O816+O888</f>
        <v>215695</v>
      </c>
      <c r="P782" s="135">
        <f t="shared" si="1707"/>
        <v>6557.8579999999993</v>
      </c>
      <c r="Q782" s="4">
        <f t="shared" si="1707"/>
        <v>222252.85800000001</v>
      </c>
      <c r="R782" s="4">
        <f>R783+R790+R799+R816+R888</f>
        <v>202836.5</v>
      </c>
      <c r="S782" s="4">
        <f t="shared" ref="S782" si="1708">S783+S790+S799+S816+S888</f>
        <v>0</v>
      </c>
      <c r="T782" s="4">
        <f t="shared" ref="T782:V782" si="1709">T783+T790+T799+T816+T888</f>
        <v>202836.5</v>
      </c>
      <c r="U782" s="135">
        <f t="shared" si="1709"/>
        <v>20074.625</v>
      </c>
      <c r="V782" s="4">
        <f t="shared" si="1709"/>
        <v>222911.125</v>
      </c>
      <c r="W782" s="67"/>
    </row>
    <row r="783" spans="1:23" ht="21.75" hidden="1" customHeight="1" x14ac:dyDescent="0.2">
      <c r="A783" s="5" t="s">
        <v>441</v>
      </c>
      <c r="B783" s="5" t="s">
        <v>558</v>
      </c>
      <c r="C783" s="5"/>
      <c r="D783" s="5"/>
      <c r="E783" s="12" t="s">
        <v>542</v>
      </c>
      <c r="F783" s="4">
        <f t="shared" ref="F783:V788" si="1710">F784</f>
        <v>39</v>
      </c>
      <c r="G783" s="4">
        <f t="shared" si="1710"/>
        <v>0</v>
      </c>
      <c r="H783" s="4">
        <f t="shared" si="1710"/>
        <v>39</v>
      </c>
      <c r="I783" s="135">
        <f t="shared" si="1710"/>
        <v>0</v>
      </c>
      <c r="J783" s="135">
        <f t="shared" si="1710"/>
        <v>0</v>
      </c>
      <c r="K783" s="135">
        <f t="shared" si="1710"/>
        <v>0</v>
      </c>
      <c r="L783" s="4">
        <f t="shared" si="1710"/>
        <v>39</v>
      </c>
      <c r="M783" s="4">
        <f t="shared" ref="M783:R783" si="1711">M784</f>
        <v>39</v>
      </c>
      <c r="N783" s="4">
        <f t="shared" si="1710"/>
        <v>0</v>
      </c>
      <c r="O783" s="4">
        <f t="shared" si="1710"/>
        <v>39</v>
      </c>
      <c r="P783" s="135">
        <f t="shared" si="1710"/>
        <v>0</v>
      </c>
      <c r="Q783" s="4">
        <f t="shared" si="1710"/>
        <v>39</v>
      </c>
      <c r="R783" s="4">
        <f t="shared" si="1711"/>
        <v>39</v>
      </c>
      <c r="S783" s="4">
        <f t="shared" si="1710"/>
        <v>0</v>
      </c>
      <c r="T783" s="4">
        <f t="shared" si="1710"/>
        <v>39</v>
      </c>
      <c r="U783" s="135">
        <f t="shared" si="1710"/>
        <v>0</v>
      </c>
      <c r="V783" s="4">
        <f t="shared" si="1710"/>
        <v>39</v>
      </c>
      <c r="W783" s="67"/>
    </row>
    <row r="784" spans="1:23" ht="15.75" hidden="1" outlineLevel="1" x14ac:dyDescent="0.2">
      <c r="A784" s="5" t="s">
        <v>441</v>
      </c>
      <c r="B784" s="5" t="s">
        <v>15</v>
      </c>
      <c r="C784" s="5"/>
      <c r="D784" s="5"/>
      <c r="E784" s="21" t="s">
        <v>16</v>
      </c>
      <c r="F784" s="4">
        <f t="shared" si="1710"/>
        <v>39</v>
      </c>
      <c r="G784" s="4">
        <f t="shared" si="1710"/>
        <v>0</v>
      </c>
      <c r="H784" s="4">
        <f t="shared" si="1710"/>
        <v>39</v>
      </c>
      <c r="I784" s="135">
        <f t="shared" si="1710"/>
        <v>0</v>
      </c>
      <c r="J784" s="135">
        <f t="shared" si="1710"/>
        <v>0</v>
      </c>
      <c r="K784" s="135">
        <f t="shared" si="1710"/>
        <v>0</v>
      </c>
      <c r="L784" s="4">
        <f t="shared" si="1710"/>
        <v>39</v>
      </c>
      <c r="M784" s="4">
        <f t="shared" ref="M784:M788" si="1712">M785</f>
        <v>39</v>
      </c>
      <c r="N784" s="4">
        <f t="shared" si="1710"/>
        <v>0</v>
      </c>
      <c r="O784" s="4">
        <f t="shared" si="1710"/>
        <v>39</v>
      </c>
      <c r="P784" s="135">
        <f t="shared" si="1710"/>
        <v>0</v>
      </c>
      <c r="Q784" s="4">
        <f t="shared" si="1710"/>
        <v>39</v>
      </c>
      <c r="R784" s="4">
        <f t="shared" ref="R784:R788" si="1713">R785</f>
        <v>39</v>
      </c>
      <c r="S784" s="4">
        <f t="shared" si="1710"/>
        <v>0</v>
      </c>
      <c r="T784" s="4">
        <f t="shared" si="1710"/>
        <v>39</v>
      </c>
      <c r="U784" s="135">
        <f t="shared" si="1710"/>
        <v>0</v>
      </c>
      <c r="V784" s="4">
        <f t="shared" si="1710"/>
        <v>39</v>
      </c>
      <c r="W784" s="67"/>
    </row>
    <row r="785" spans="1:23" ht="31.5" hidden="1" outlineLevel="2" x14ac:dyDescent="0.2">
      <c r="A785" s="5" t="s">
        <v>441</v>
      </c>
      <c r="B785" s="5" t="s">
        <v>15</v>
      </c>
      <c r="C785" s="5" t="s">
        <v>52</v>
      </c>
      <c r="D785" s="5"/>
      <c r="E785" s="21" t="s">
        <v>53</v>
      </c>
      <c r="F785" s="4">
        <f t="shared" si="1710"/>
        <v>39</v>
      </c>
      <c r="G785" s="4">
        <f t="shared" si="1710"/>
        <v>0</v>
      </c>
      <c r="H785" s="4">
        <f t="shared" si="1710"/>
        <v>39</v>
      </c>
      <c r="I785" s="135">
        <f t="shared" si="1710"/>
        <v>0</v>
      </c>
      <c r="J785" s="135">
        <f t="shared" si="1710"/>
        <v>0</v>
      </c>
      <c r="K785" s="135">
        <f t="shared" si="1710"/>
        <v>0</v>
      </c>
      <c r="L785" s="4">
        <f t="shared" si="1710"/>
        <v>39</v>
      </c>
      <c r="M785" s="4">
        <f t="shared" si="1712"/>
        <v>39</v>
      </c>
      <c r="N785" s="4">
        <f t="shared" si="1710"/>
        <v>0</v>
      </c>
      <c r="O785" s="4">
        <f t="shared" si="1710"/>
        <v>39</v>
      </c>
      <c r="P785" s="135">
        <f t="shared" si="1710"/>
        <v>0</v>
      </c>
      <c r="Q785" s="4">
        <f t="shared" si="1710"/>
        <v>39</v>
      </c>
      <c r="R785" s="4">
        <f t="shared" si="1713"/>
        <v>39</v>
      </c>
      <c r="S785" s="4">
        <f t="shared" si="1710"/>
        <v>0</v>
      </c>
      <c r="T785" s="4">
        <f t="shared" si="1710"/>
        <v>39</v>
      </c>
      <c r="U785" s="135">
        <f t="shared" si="1710"/>
        <v>0</v>
      </c>
      <c r="V785" s="4">
        <f t="shared" si="1710"/>
        <v>39</v>
      </c>
      <c r="W785" s="67"/>
    </row>
    <row r="786" spans="1:23" ht="31.5" hidden="1" outlineLevel="3" x14ac:dyDescent="0.2">
      <c r="A786" s="5" t="s">
        <v>441</v>
      </c>
      <c r="B786" s="5" t="s">
        <v>15</v>
      </c>
      <c r="C786" s="5" t="s">
        <v>98</v>
      </c>
      <c r="D786" s="5"/>
      <c r="E786" s="21" t="s">
        <v>99</v>
      </c>
      <c r="F786" s="4">
        <f t="shared" si="1710"/>
        <v>39</v>
      </c>
      <c r="G786" s="4">
        <f t="shared" si="1710"/>
        <v>0</v>
      </c>
      <c r="H786" s="4">
        <f t="shared" si="1710"/>
        <v>39</v>
      </c>
      <c r="I786" s="135">
        <f t="shared" si="1710"/>
        <v>0</v>
      </c>
      <c r="J786" s="135">
        <f t="shared" si="1710"/>
        <v>0</v>
      </c>
      <c r="K786" s="135">
        <f t="shared" si="1710"/>
        <v>0</v>
      </c>
      <c r="L786" s="4">
        <f t="shared" si="1710"/>
        <v>39</v>
      </c>
      <c r="M786" s="4">
        <f t="shared" si="1712"/>
        <v>39</v>
      </c>
      <c r="N786" s="4">
        <f t="shared" si="1710"/>
        <v>0</v>
      </c>
      <c r="O786" s="4">
        <f t="shared" si="1710"/>
        <v>39</v>
      </c>
      <c r="P786" s="135">
        <f t="shared" si="1710"/>
        <v>0</v>
      </c>
      <c r="Q786" s="4">
        <f t="shared" si="1710"/>
        <v>39</v>
      </c>
      <c r="R786" s="4">
        <f t="shared" si="1713"/>
        <v>39</v>
      </c>
      <c r="S786" s="4">
        <f t="shared" si="1710"/>
        <v>0</v>
      </c>
      <c r="T786" s="4">
        <f t="shared" si="1710"/>
        <v>39</v>
      </c>
      <c r="U786" s="135">
        <f t="shared" si="1710"/>
        <v>0</v>
      </c>
      <c r="V786" s="4">
        <f t="shared" si="1710"/>
        <v>39</v>
      </c>
      <c r="W786" s="67"/>
    </row>
    <row r="787" spans="1:23" ht="47.25" hidden="1" outlineLevel="4" x14ac:dyDescent="0.2">
      <c r="A787" s="5" t="s">
        <v>441</v>
      </c>
      <c r="B787" s="5" t="s">
        <v>15</v>
      </c>
      <c r="C787" s="5" t="s">
        <v>100</v>
      </c>
      <c r="D787" s="5"/>
      <c r="E787" s="21" t="s">
        <v>101</v>
      </c>
      <c r="F787" s="4">
        <f t="shared" si="1710"/>
        <v>39</v>
      </c>
      <c r="G787" s="4">
        <f t="shared" si="1710"/>
        <v>0</v>
      </c>
      <c r="H787" s="4">
        <f t="shared" si="1710"/>
        <v>39</v>
      </c>
      <c r="I787" s="135">
        <f t="shared" si="1710"/>
        <v>0</v>
      </c>
      <c r="J787" s="135">
        <f t="shared" si="1710"/>
        <v>0</v>
      </c>
      <c r="K787" s="135">
        <f t="shared" si="1710"/>
        <v>0</v>
      </c>
      <c r="L787" s="4">
        <f t="shared" si="1710"/>
        <v>39</v>
      </c>
      <c r="M787" s="4">
        <f t="shared" si="1712"/>
        <v>39</v>
      </c>
      <c r="N787" s="4">
        <f t="shared" si="1710"/>
        <v>0</v>
      </c>
      <c r="O787" s="4">
        <f t="shared" si="1710"/>
        <v>39</v>
      </c>
      <c r="P787" s="135">
        <f t="shared" si="1710"/>
        <v>0</v>
      </c>
      <c r="Q787" s="4">
        <f t="shared" si="1710"/>
        <v>39</v>
      </c>
      <c r="R787" s="4">
        <f t="shared" si="1713"/>
        <v>39</v>
      </c>
      <c r="S787" s="4">
        <f t="shared" si="1710"/>
        <v>0</v>
      </c>
      <c r="T787" s="4">
        <f t="shared" si="1710"/>
        <v>39</v>
      </c>
      <c r="U787" s="135">
        <f t="shared" si="1710"/>
        <v>0</v>
      </c>
      <c r="V787" s="4">
        <f t="shared" si="1710"/>
        <v>39</v>
      </c>
      <c r="W787" s="67"/>
    </row>
    <row r="788" spans="1:23" ht="15.75" hidden="1" outlineLevel="5" x14ac:dyDescent="0.2">
      <c r="A788" s="5" t="s">
        <v>441</v>
      </c>
      <c r="B788" s="5" t="s">
        <v>15</v>
      </c>
      <c r="C788" s="5" t="s">
        <v>102</v>
      </c>
      <c r="D788" s="5"/>
      <c r="E788" s="21" t="s">
        <v>103</v>
      </c>
      <c r="F788" s="4">
        <f t="shared" si="1710"/>
        <v>39</v>
      </c>
      <c r="G788" s="4">
        <f t="shared" si="1710"/>
        <v>0</v>
      </c>
      <c r="H788" s="4">
        <f t="shared" si="1710"/>
        <v>39</v>
      </c>
      <c r="I788" s="135">
        <f t="shared" si="1710"/>
        <v>0</v>
      </c>
      <c r="J788" s="135">
        <f t="shared" si="1710"/>
        <v>0</v>
      </c>
      <c r="K788" s="135">
        <f t="shared" si="1710"/>
        <v>0</v>
      </c>
      <c r="L788" s="4">
        <f t="shared" si="1710"/>
        <v>39</v>
      </c>
      <c r="M788" s="4">
        <f t="shared" si="1712"/>
        <v>39</v>
      </c>
      <c r="N788" s="4">
        <f t="shared" si="1710"/>
        <v>0</v>
      </c>
      <c r="O788" s="4">
        <f t="shared" si="1710"/>
        <v>39</v>
      </c>
      <c r="P788" s="135">
        <f t="shared" si="1710"/>
        <v>0</v>
      </c>
      <c r="Q788" s="4">
        <f t="shared" si="1710"/>
        <v>39</v>
      </c>
      <c r="R788" s="4">
        <f t="shared" si="1713"/>
        <v>39</v>
      </c>
      <c r="S788" s="4">
        <f t="shared" si="1710"/>
        <v>0</v>
      </c>
      <c r="T788" s="4">
        <f t="shared" si="1710"/>
        <v>39</v>
      </c>
      <c r="U788" s="135">
        <f t="shared" si="1710"/>
        <v>0</v>
      </c>
      <c r="V788" s="4">
        <f t="shared" si="1710"/>
        <v>39</v>
      </c>
      <c r="W788" s="67"/>
    </row>
    <row r="789" spans="1:23" ht="31.5" hidden="1" outlineLevel="7" x14ac:dyDescent="0.2">
      <c r="A789" s="11" t="s">
        <v>441</v>
      </c>
      <c r="B789" s="11" t="s">
        <v>15</v>
      </c>
      <c r="C789" s="11" t="s">
        <v>102</v>
      </c>
      <c r="D789" s="11" t="s">
        <v>11</v>
      </c>
      <c r="E789" s="16" t="s">
        <v>12</v>
      </c>
      <c r="F789" s="8">
        <v>39</v>
      </c>
      <c r="G789" s="8"/>
      <c r="H789" s="8">
        <f t="shared" ref="H789" si="1714">SUM(F789:G789)</f>
        <v>39</v>
      </c>
      <c r="I789" s="136"/>
      <c r="J789" s="136"/>
      <c r="K789" s="136"/>
      <c r="L789" s="8">
        <f t="shared" ref="L789" si="1715">SUM(H789:K789)</f>
        <v>39</v>
      </c>
      <c r="M789" s="8">
        <v>39</v>
      </c>
      <c r="N789" s="8"/>
      <c r="O789" s="8">
        <f t="shared" ref="O789" si="1716">SUM(M789:N789)</f>
        <v>39</v>
      </c>
      <c r="P789" s="136"/>
      <c r="Q789" s="8">
        <f t="shared" ref="Q789" si="1717">SUM(O789:P789)</f>
        <v>39</v>
      </c>
      <c r="R789" s="8">
        <v>39</v>
      </c>
      <c r="S789" s="8"/>
      <c r="T789" s="8">
        <f t="shared" ref="T789" si="1718">SUM(R789:S789)</f>
        <v>39</v>
      </c>
      <c r="U789" s="136"/>
      <c r="V789" s="8">
        <f t="shared" ref="V789" si="1719">SUM(T789:U789)</f>
        <v>39</v>
      </c>
      <c r="W789" s="67"/>
    </row>
    <row r="790" spans="1:23" ht="15.75" hidden="1" outlineLevel="7" x14ac:dyDescent="0.2">
      <c r="A790" s="5" t="s">
        <v>441</v>
      </c>
      <c r="B790" s="5" t="s">
        <v>564</v>
      </c>
      <c r="C790" s="11"/>
      <c r="D790" s="11"/>
      <c r="E790" s="12" t="s">
        <v>545</v>
      </c>
      <c r="F790" s="4">
        <f>F791</f>
        <v>200</v>
      </c>
      <c r="G790" s="4">
        <f t="shared" ref="G790:L794" si="1720">G791</f>
        <v>0</v>
      </c>
      <c r="H790" s="4">
        <f t="shared" si="1720"/>
        <v>200</v>
      </c>
      <c r="I790" s="135">
        <f t="shared" si="1720"/>
        <v>0</v>
      </c>
      <c r="J790" s="135">
        <f t="shared" si="1720"/>
        <v>0</v>
      </c>
      <c r="K790" s="135">
        <f t="shared" si="1720"/>
        <v>0</v>
      </c>
      <c r="L790" s="4">
        <f t="shared" si="1720"/>
        <v>200</v>
      </c>
      <c r="M790" s="4">
        <f t="shared" ref="M790:R790" si="1721">M791</f>
        <v>200</v>
      </c>
      <c r="N790" s="4">
        <f t="shared" ref="N790:N794" si="1722">N791</f>
        <v>0</v>
      </c>
      <c r="O790" s="4">
        <f t="shared" ref="O790:Q794" si="1723">O791</f>
        <v>200</v>
      </c>
      <c r="P790" s="135">
        <f t="shared" si="1723"/>
        <v>0</v>
      </c>
      <c r="Q790" s="4">
        <f t="shared" si="1723"/>
        <v>200</v>
      </c>
      <c r="R790" s="4">
        <f t="shared" si="1721"/>
        <v>200</v>
      </c>
      <c r="S790" s="4">
        <f t="shared" ref="S790:S794" si="1724">S791</f>
        <v>0</v>
      </c>
      <c r="T790" s="4">
        <f t="shared" ref="T790:V794" si="1725">T791</f>
        <v>200</v>
      </c>
      <c r="U790" s="135">
        <f t="shared" si="1725"/>
        <v>0</v>
      </c>
      <c r="V790" s="4">
        <f t="shared" si="1725"/>
        <v>200</v>
      </c>
      <c r="W790" s="67"/>
    </row>
    <row r="791" spans="1:23" ht="15.75" hidden="1" outlineLevel="1" x14ac:dyDescent="0.2">
      <c r="A791" s="5" t="s">
        <v>441</v>
      </c>
      <c r="B791" s="5" t="s">
        <v>203</v>
      </c>
      <c r="C791" s="5"/>
      <c r="D791" s="5"/>
      <c r="E791" s="21" t="s">
        <v>204</v>
      </c>
      <c r="F791" s="4">
        <f>F792</f>
        <v>200</v>
      </c>
      <c r="G791" s="4">
        <f t="shared" si="1720"/>
        <v>0</v>
      </c>
      <c r="H791" s="4">
        <f t="shared" si="1720"/>
        <v>200</v>
      </c>
      <c r="I791" s="135">
        <f t="shared" si="1720"/>
        <v>0</v>
      </c>
      <c r="J791" s="135">
        <f t="shared" si="1720"/>
        <v>0</v>
      </c>
      <c r="K791" s="135">
        <f t="shared" si="1720"/>
        <v>0</v>
      </c>
      <c r="L791" s="4">
        <f t="shared" si="1720"/>
        <v>200</v>
      </c>
      <c r="M791" s="4">
        <f t="shared" ref="M791:R794" si="1726">M792</f>
        <v>200</v>
      </c>
      <c r="N791" s="4">
        <f t="shared" si="1722"/>
        <v>0</v>
      </c>
      <c r="O791" s="4">
        <f t="shared" si="1723"/>
        <v>200</v>
      </c>
      <c r="P791" s="135">
        <f t="shared" si="1723"/>
        <v>0</v>
      </c>
      <c r="Q791" s="4">
        <f t="shared" si="1723"/>
        <v>200</v>
      </c>
      <c r="R791" s="4">
        <f t="shared" si="1726"/>
        <v>200</v>
      </c>
      <c r="S791" s="4">
        <f t="shared" si="1724"/>
        <v>0</v>
      </c>
      <c r="T791" s="4">
        <f t="shared" si="1725"/>
        <v>200</v>
      </c>
      <c r="U791" s="135">
        <f t="shared" si="1725"/>
        <v>0</v>
      </c>
      <c r="V791" s="4">
        <f t="shared" si="1725"/>
        <v>200</v>
      </c>
      <c r="W791" s="67"/>
    </row>
    <row r="792" spans="1:23" ht="31.5" hidden="1" outlineLevel="2" x14ac:dyDescent="0.2">
      <c r="A792" s="5" t="s">
        <v>441</v>
      </c>
      <c r="B792" s="5" t="s">
        <v>203</v>
      </c>
      <c r="C792" s="5" t="s">
        <v>205</v>
      </c>
      <c r="D792" s="5"/>
      <c r="E792" s="21" t="s">
        <v>206</v>
      </c>
      <c r="F792" s="4">
        <f>F793</f>
        <v>200</v>
      </c>
      <c r="G792" s="4">
        <f t="shared" si="1720"/>
        <v>0</v>
      </c>
      <c r="H792" s="4">
        <f t="shared" si="1720"/>
        <v>200</v>
      </c>
      <c r="I792" s="135">
        <f t="shared" si="1720"/>
        <v>0</v>
      </c>
      <c r="J792" s="135">
        <f t="shared" si="1720"/>
        <v>0</v>
      </c>
      <c r="K792" s="135">
        <f t="shared" si="1720"/>
        <v>0</v>
      </c>
      <c r="L792" s="4">
        <f t="shared" si="1720"/>
        <v>200</v>
      </c>
      <c r="M792" s="4">
        <f t="shared" si="1726"/>
        <v>200</v>
      </c>
      <c r="N792" s="4">
        <f t="shared" si="1722"/>
        <v>0</v>
      </c>
      <c r="O792" s="4">
        <f t="shared" si="1723"/>
        <v>200</v>
      </c>
      <c r="P792" s="135">
        <f t="shared" si="1723"/>
        <v>0</v>
      </c>
      <c r="Q792" s="4">
        <f t="shared" si="1723"/>
        <v>200</v>
      </c>
      <c r="R792" s="4">
        <f t="shared" si="1726"/>
        <v>200</v>
      </c>
      <c r="S792" s="4">
        <f t="shared" si="1724"/>
        <v>0</v>
      </c>
      <c r="T792" s="4">
        <f t="shared" si="1725"/>
        <v>200</v>
      </c>
      <c r="U792" s="135">
        <f t="shared" si="1725"/>
        <v>0</v>
      </c>
      <c r="V792" s="4">
        <f t="shared" si="1725"/>
        <v>200</v>
      </c>
      <c r="W792" s="67"/>
    </row>
    <row r="793" spans="1:23" ht="31.5" hidden="1" outlineLevel="3" x14ac:dyDescent="0.2">
      <c r="A793" s="5" t="s">
        <v>441</v>
      </c>
      <c r="B793" s="5" t="s">
        <v>203</v>
      </c>
      <c r="C793" s="5" t="s">
        <v>207</v>
      </c>
      <c r="D793" s="5"/>
      <c r="E793" s="21" t="s">
        <v>208</v>
      </c>
      <c r="F793" s="4">
        <f>F794</f>
        <v>200</v>
      </c>
      <c r="G793" s="4">
        <f t="shared" si="1720"/>
        <v>0</v>
      </c>
      <c r="H793" s="4">
        <f t="shared" si="1720"/>
        <v>200</v>
      </c>
      <c r="I793" s="135">
        <f t="shared" si="1720"/>
        <v>0</v>
      </c>
      <c r="J793" s="135">
        <f t="shared" si="1720"/>
        <v>0</v>
      </c>
      <c r="K793" s="135">
        <f t="shared" si="1720"/>
        <v>0</v>
      </c>
      <c r="L793" s="4">
        <f t="shared" si="1720"/>
        <v>200</v>
      </c>
      <c r="M793" s="4">
        <f t="shared" si="1726"/>
        <v>200</v>
      </c>
      <c r="N793" s="4">
        <f t="shared" si="1722"/>
        <v>0</v>
      </c>
      <c r="O793" s="4">
        <f t="shared" si="1723"/>
        <v>200</v>
      </c>
      <c r="P793" s="135">
        <f t="shared" si="1723"/>
        <v>0</v>
      </c>
      <c r="Q793" s="4">
        <f t="shared" si="1723"/>
        <v>200</v>
      </c>
      <c r="R793" s="4">
        <f t="shared" si="1726"/>
        <v>200</v>
      </c>
      <c r="S793" s="4">
        <f t="shared" si="1724"/>
        <v>0</v>
      </c>
      <c r="T793" s="4">
        <f t="shared" si="1725"/>
        <v>200</v>
      </c>
      <c r="U793" s="135">
        <f t="shared" si="1725"/>
        <v>0</v>
      </c>
      <c r="V793" s="4">
        <f t="shared" si="1725"/>
        <v>200</v>
      </c>
      <c r="W793" s="67"/>
    </row>
    <row r="794" spans="1:23" ht="47.25" hidden="1" outlineLevel="4" x14ac:dyDescent="0.2">
      <c r="A794" s="5" t="s">
        <v>441</v>
      </c>
      <c r="B794" s="5" t="s">
        <v>203</v>
      </c>
      <c r="C794" s="5" t="s">
        <v>209</v>
      </c>
      <c r="D794" s="5"/>
      <c r="E794" s="21" t="s">
        <v>642</v>
      </c>
      <c r="F794" s="4">
        <f>F795</f>
        <v>200</v>
      </c>
      <c r="G794" s="4">
        <f t="shared" si="1720"/>
        <v>0</v>
      </c>
      <c r="H794" s="4">
        <f t="shared" si="1720"/>
        <v>200</v>
      </c>
      <c r="I794" s="135">
        <f t="shared" si="1720"/>
        <v>0</v>
      </c>
      <c r="J794" s="135">
        <f t="shared" si="1720"/>
        <v>0</v>
      </c>
      <c r="K794" s="135">
        <f t="shared" si="1720"/>
        <v>0</v>
      </c>
      <c r="L794" s="4">
        <f t="shared" si="1720"/>
        <v>200</v>
      </c>
      <c r="M794" s="4">
        <f t="shared" si="1726"/>
        <v>200</v>
      </c>
      <c r="N794" s="4">
        <f t="shared" si="1722"/>
        <v>0</v>
      </c>
      <c r="O794" s="4">
        <f t="shared" si="1723"/>
        <v>200</v>
      </c>
      <c r="P794" s="135">
        <f t="shared" si="1723"/>
        <v>0</v>
      </c>
      <c r="Q794" s="4">
        <f t="shared" si="1723"/>
        <v>200</v>
      </c>
      <c r="R794" s="4">
        <f t="shared" si="1726"/>
        <v>200</v>
      </c>
      <c r="S794" s="4">
        <f t="shared" si="1724"/>
        <v>0</v>
      </c>
      <c r="T794" s="4">
        <f t="shared" si="1725"/>
        <v>200</v>
      </c>
      <c r="U794" s="135">
        <f t="shared" si="1725"/>
        <v>0</v>
      </c>
      <c r="V794" s="4">
        <f t="shared" si="1725"/>
        <v>200</v>
      </c>
      <c r="W794" s="67"/>
    </row>
    <row r="795" spans="1:23" ht="31.5" hidden="1" outlineLevel="5" x14ac:dyDescent="0.2">
      <c r="A795" s="5" t="s">
        <v>441</v>
      </c>
      <c r="B795" s="5" t="s">
        <v>203</v>
      </c>
      <c r="C795" s="5" t="s">
        <v>443</v>
      </c>
      <c r="D795" s="5"/>
      <c r="E795" s="21" t="s">
        <v>444</v>
      </c>
      <c r="F795" s="4">
        <f>F796+F797+F798</f>
        <v>200</v>
      </c>
      <c r="G795" s="4">
        <f t="shared" ref="G795:J795" si="1727">G796+G797+G798</f>
        <v>0</v>
      </c>
      <c r="H795" s="4">
        <f t="shared" si="1727"/>
        <v>200</v>
      </c>
      <c r="I795" s="135">
        <f t="shared" si="1727"/>
        <v>0</v>
      </c>
      <c r="J795" s="135">
        <f t="shared" si="1727"/>
        <v>0</v>
      </c>
      <c r="K795" s="135">
        <f t="shared" ref="K795:L795" si="1728">K796+K797+K798</f>
        <v>0</v>
      </c>
      <c r="L795" s="4">
        <f t="shared" si="1728"/>
        <v>200</v>
      </c>
      <c r="M795" s="4">
        <f t="shared" ref="M795:R795" si="1729">M796+M797+M798</f>
        <v>200</v>
      </c>
      <c r="N795" s="4">
        <f t="shared" ref="N795" si="1730">N796+N797+N798</f>
        <v>0</v>
      </c>
      <c r="O795" s="4">
        <f t="shared" ref="O795:Q795" si="1731">O796+O797+O798</f>
        <v>200</v>
      </c>
      <c r="P795" s="135">
        <f t="shared" si="1731"/>
        <v>0</v>
      </c>
      <c r="Q795" s="4">
        <f t="shared" si="1731"/>
        <v>200</v>
      </c>
      <c r="R795" s="4">
        <f t="shared" si="1729"/>
        <v>200</v>
      </c>
      <c r="S795" s="4">
        <f t="shared" ref="S795" si="1732">S796+S797+S798</f>
        <v>0</v>
      </c>
      <c r="T795" s="4">
        <f t="shared" ref="T795:V795" si="1733">T796+T797+T798</f>
        <v>200</v>
      </c>
      <c r="U795" s="135">
        <f t="shared" si="1733"/>
        <v>0</v>
      </c>
      <c r="V795" s="4">
        <f t="shared" si="1733"/>
        <v>200</v>
      </c>
      <c r="W795" s="67"/>
    </row>
    <row r="796" spans="1:23" ht="31.5" hidden="1" outlineLevel="7" x14ac:dyDescent="0.2">
      <c r="A796" s="11" t="s">
        <v>441</v>
      </c>
      <c r="B796" s="11" t="s">
        <v>203</v>
      </c>
      <c r="C796" s="11" t="s">
        <v>443</v>
      </c>
      <c r="D796" s="11" t="s">
        <v>11</v>
      </c>
      <c r="E796" s="16" t="s">
        <v>12</v>
      </c>
      <c r="F796" s="8">
        <v>100</v>
      </c>
      <c r="G796" s="8"/>
      <c r="H796" s="8">
        <f t="shared" ref="H796:H798" si="1734">SUM(F796:G796)</f>
        <v>100</v>
      </c>
      <c r="I796" s="136"/>
      <c r="J796" s="136"/>
      <c r="K796" s="136"/>
      <c r="L796" s="8">
        <f t="shared" ref="L796:L798" si="1735">SUM(H796:K796)</f>
        <v>100</v>
      </c>
      <c r="M796" s="8">
        <v>100</v>
      </c>
      <c r="N796" s="8"/>
      <c r="O796" s="8">
        <f t="shared" ref="O796:O798" si="1736">SUM(M796:N796)</f>
        <v>100</v>
      </c>
      <c r="P796" s="136"/>
      <c r="Q796" s="8">
        <f t="shared" ref="Q796:Q798" si="1737">SUM(O796:P796)</f>
        <v>100</v>
      </c>
      <c r="R796" s="8">
        <v>100</v>
      </c>
      <c r="S796" s="8"/>
      <c r="T796" s="8">
        <f t="shared" ref="T796:T798" si="1738">SUM(R796:S796)</f>
        <v>100</v>
      </c>
      <c r="U796" s="136"/>
      <c r="V796" s="8">
        <f t="shared" ref="V796:V798" si="1739">SUM(T796:U796)</f>
        <v>100</v>
      </c>
      <c r="W796" s="67"/>
    </row>
    <row r="797" spans="1:23" ht="31.5" hidden="1" outlineLevel="7" x14ac:dyDescent="0.2">
      <c r="A797" s="11" t="s">
        <v>441</v>
      </c>
      <c r="B797" s="11" t="s">
        <v>203</v>
      </c>
      <c r="C797" s="11" t="s">
        <v>443</v>
      </c>
      <c r="D797" s="11" t="s">
        <v>92</v>
      </c>
      <c r="E797" s="16" t="s">
        <v>93</v>
      </c>
      <c r="F797" s="8">
        <v>30</v>
      </c>
      <c r="G797" s="8"/>
      <c r="H797" s="8">
        <f t="shared" si="1734"/>
        <v>30</v>
      </c>
      <c r="I797" s="136"/>
      <c r="J797" s="136"/>
      <c r="K797" s="136"/>
      <c r="L797" s="8">
        <f t="shared" si="1735"/>
        <v>30</v>
      </c>
      <c r="M797" s="8">
        <v>30</v>
      </c>
      <c r="N797" s="8"/>
      <c r="O797" s="8">
        <f t="shared" si="1736"/>
        <v>30</v>
      </c>
      <c r="P797" s="136"/>
      <c r="Q797" s="8">
        <f t="shared" si="1737"/>
        <v>30</v>
      </c>
      <c r="R797" s="8">
        <v>30</v>
      </c>
      <c r="S797" s="8"/>
      <c r="T797" s="8">
        <f t="shared" si="1738"/>
        <v>30</v>
      </c>
      <c r="U797" s="136"/>
      <c r="V797" s="8">
        <f t="shared" si="1739"/>
        <v>30</v>
      </c>
      <c r="W797" s="67"/>
    </row>
    <row r="798" spans="1:23" ht="15.75" hidden="1" outlineLevel="7" x14ac:dyDescent="0.2">
      <c r="A798" s="11" t="s">
        <v>441</v>
      </c>
      <c r="B798" s="11" t="s">
        <v>203</v>
      </c>
      <c r="C798" s="11" t="s">
        <v>443</v>
      </c>
      <c r="D798" s="11" t="s">
        <v>27</v>
      </c>
      <c r="E798" s="16" t="s">
        <v>28</v>
      </c>
      <c r="F798" s="8">
        <v>70</v>
      </c>
      <c r="G798" s="8"/>
      <c r="H798" s="8">
        <f t="shared" si="1734"/>
        <v>70</v>
      </c>
      <c r="I798" s="136"/>
      <c r="J798" s="136"/>
      <c r="K798" s="136"/>
      <c r="L798" s="8">
        <f t="shared" si="1735"/>
        <v>70</v>
      </c>
      <c r="M798" s="8">
        <v>70</v>
      </c>
      <c r="N798" s="8"/>
      <c r="O798" s="8">
        <f t="shared" si="1736"/>
        <v>70</v>
      </c>
      <c r="P798" s="136"/>
      <c r="Q798" s="8">
        <f t="shared" si="1737"/>
        <v>70</v>
      </c>
      <c r="R798" s="8">
        <v>70</v>
      </c>
      <c r="S798" s="8"/>
      <c r="T798" s="8">
        <f t="shared" si="1738"/>
        <v>70</v>
      </c>
      <c r="U798" s="136"/>
      <c r="V798" s="8">
        <f t="shared" si="1739"/>
        <v>70</v>
      </c>
      <c r="W798" s="67"/>
    </row>
    <row r="799" spans="1:23" ht="15.75" hidden="1" outlineLevel="7" x14ac:dyDescent="0.2">
      <c r="A799" s="5" t="s">
        <v>441</v>
      </c>
      <c r="B799" s="5" t="s">
        <v>559</v>
      </c>
      <c r="C799" s="11"/>
      <c r="D799" s="11"/>
      <c r="E799" s="12" t="s">
        <v>543</v>
      </c>
      <c r="F799" s="4">
        <f>F800+F806</f>
        <v>45355.8</v>
      </c>
      <c r="G799" s="4">
        <f t="shared" ref="G799:J799" si="1740">G800+G806</f>
        <v>0</v>
      </c>
      <c r="H799" s="4">
        <f t="shared" si="1740"/>
        <v>45355.8</v>
      </c>
      <c r="I799" s="135">
        <f t="shared" si="1740"/>
        <v>0</v>
      </c>
      <c r="J799" s="135">
        <f t="shared" si="1740"/>
        <v>0</v>
      </c>
      <c r="K799" s="135">
        <f t="shared" ref="K799:L799" si="1741">K800+K806</f>
        <v>0</v>
      </c>
      <c r="L799" s="4">
        <f t="shared" si="1741"/>
        <v>45355.8</v>
      </c>
      <c r="M799" s="4">
        <f t="shared" ref="M799:R799" si="1742">M800+M806</f>
        <v>43017</v>
      </c>
      <c r="N799" s="4">
        <f t="shared" ref="N799" si="1743">N800+N806</f>
        <v>0</v>
      </c>
      <c r="O799" s="4">
        <f t="shared" ref="O799:Q799" si="1744">O800+O806</f>
        <v>43017</v>
      </c>
      <c r="P799" s="135">
        <f t="shared" si="1744"/>
        <v>0</v>
      </c>
      <c r="Q799" s="4">
        <f t="shared" si="1744"/>
        <v>43017</v>
      </c>
      <c r="R799" s="4">
        <f t="shared" si="1742"/>
        <v>43017</v>
      </c>
      <c r="S799" s="4">
        <f t="shared" ref="S799" si="1745">S800+S806</f>
        <v>0</v>
      </c>
      <c r="T799" s="4">
        <f t="shared" ref="T799:V799" si="1746">T800+T806</f>
        <v>43017</v>
      </c>
      <c r="U799" s="135">
        <f t="shared" si="1746"/>
        <v>0</v>
      </c>
      <c r="V799" s="4">
        <f t="shared" si="1746"/>
        <v>43017</v>
      </c>
      <c r="W799" s="67"/>
    </row>
    <row r="800" spans="1:23" ht="15.75" hidden="1" outlineLevel="1" x14ac:dyDescent="0.2">
      <c r="A800" s="5" t="s">
        <v>441</v>
      </c>
      <c r="B800" s="5" t="s">
        <v>414</v>
      </c>
      <c r="C800" s="5"/>
      <c r="D800" s="5"/>
      <c r="E800" s="21" t="s">
        <v>415</v>
      </c>
      <c r="F800" s="4">
        <f>F801</f>
        <v>43833</v>
      </c>
      <c r="G800" s="4">
        <f t="shared" ref="G800:L804" si="1747">G801</f>
        <v>0</v>
      </c>
      <c r="H800" s="4">
        <f t="shared" si="1747"/>
        <v>43833</v>
      </c>
      <c r="I800" s="135">
        <f t="shared" si="1747"/>
        <v>0</v>
      </c>
      <c r="J800" s="135">
        <f t="shared" si="1747"/>
        <v>0</v>
      </c>
      <c r="K800" s="135">
        <f t="shared" si="1747"/>
        <v>0</v>
      </c>
      <c r="L800" s="4">
        <f t="shared" si="1747"/>
        <v>43833</v>
      </c>
      <c r="M800" s="4">
        <f t="shared" ref="M800:R801" si="1748">M801</f>
        <v>41645</v>
      </c>
      <c r="N800" s="4">
        <f t="shared" ref="N800:N804" si="1749">N801</f>
        <v>0</v>
      </c>
      <c r="O800" s="4">
        <f t="shared" ref="O800:Q804" si="1750">O801</f>
        <v>41645</v>
      </c>
      <c r="P800" s="135">
        <f t="shared" si="1750"/>
        <v>0</v>
      </c>
      <c r="Q800" s="4">
        <f t="shared" si="1750"/>
        <v>41645</v>
      </c>
      <c r="R800" s="4">
        <f t="shared" si="1748"/>
        <v>41645</v>
      </c>
      <c r="S800" s="4">
        <f t="shared" ref="S800:S804" si="1751">S801</f>
        <v>0</v>
      </c>
      <c r="T800" s="4">
        <f t="shared" ref="T800:V804" si="1752">T801</f>
        <v>41645</v>
      </c>
      <c r="U800" s="135">
        <f t="shared" si="1752"/>
        <v>0</v>
      </c>
      <c r="V800" s="4">
        <f t="shared" si="1752"/>
        <v>41645</v>
      </c>
      <c r="W800" s="67"/>
    </row>
    <row r="801" spans="1:23" ht="31.5" hidden="1" outlineLevel="2" x14ac:dyDescent="0.2">
      <c r="A801" s="5" t="s">
        <v>441</v>
      </c>
      <c r="B801" s="5" t="s">
        <v>414</v>
      </c>
      <c r="C801" s="5" t="s">
        <v>205</v>
      </c>
      <c r="D801" s="5"/>
      <c r="E801" s="21" t="s">
        <v>206</v>
      </c>
      <c r="F801" s="4">
        <f>F802</f>
        <v>43833</v>
      </c>
      <c r="G801" s="4">
        <f t="shared" si="1747"/>
        <v>0</v>
      </c>
      <c r="H801" s="4">
        <f t="shared" si="1747"/>
        <v>43833</v>
      </c>
      <c r="I801" s="135">
        <f t="shared" si="1747"/>
        <v>0</v>
      </c>
      <c r="J801" s="135">
        <f t="shared" si="1747"/>
        <v>0</v>
      </c>
      <c r="K801" s="135">
        <f t="shared" si="1747"/>
        <v>0</v>
      </c>
      <c r="L801" s="4">
        <f t="shared" si="1747"/>
        <v>43833</v>
      </c>
      <c r="M801" s="4">
        <f t="shared" si="1748"/>
        <v>41645</v>
      </c>
      <c r="N801" s="4">
        <f t="shared" si="1749"/>
        <v>0</v>
      </c>
      <c r="O801" s="4">
        <f t="shared" si="1750"/>
        <v>41645</v>
      </c>
      <c r="P801" s="135">
        <f t="shared" si="1750"/>
        <v>0</v>
      </c>
      <c r="Q801" s="4">
        <f t="shared" si="1750"/>
        <v>41645</v>
      </c>
      <c r="R801" s="4">
        <f t="shared" si="1748"/>
        <v>41645</v>
      </c>
      <c r="S801" s="4">
        <f t="shared" si="1751"/>
        <v>0</v>
      </c>
      <c r="T801" s="4">
        <f t="shared" si="1752"/>
        <v>41645</v>
      </c>
      <c r="U801" s="135">
        <f t="shared" si="1752"/>
        <v>0</v>
      </c>
      <c r="V801" s="4">
        <f t="shared" si="1752"/>
        <v>41645</v>
      </c>
      <c r="W801" s="67"/>
    </row>
    <row r="802" spans="1:23" ht="47.25" hidden="1" outlineLevel="3" x14ac:dyDescent="0.2">
      <c r="A802" s="5" t="s">
        <v>441</v>
      </c>
      <c r="B802" s="5" t="s">
        <v>414</v>
      </c>
      <c r="C802" s="5" t="s">
        <v>445</v>
      </c>
      <c r="D802" s="5"/>
      <c r="E802" s="21" t="s">
        <v>446</v>
      </c>
      <c r="F802" s="4">
        <f>F803</f>
        <v>43833</v>
      </c>
      <c r="G802" s="4">
        <f t="shared" si="1747"/>
        <v>0</v>
      </c>
      <c r="H802" s="4">
        <f t="shared" si="1747"/>
        <v>43833</v>
      </c>
      <c r="I802" s="135">
        <f t="shared" si="1747"/>
        <v>0</v>
      </c>
      <c r="J802" s="135">
        <f t="shared" si="1747"/>
        <v>0</v>
      </c>
      <c r="K802" s="135">
        <f t="shared" si="1747"/>
        <v>0</v>
      </c>
      <c r="L802" s="4">
        <f t="shared" si="1747"/>
        <v>43833</v>
      </c>
      <c r="M802" s="4">
        <f t="shared" ref="M802:M804" si="1753">M803</f>
        <v>41645</v>
      </c>
      <c r="N802" s="4">
        <f t="shared" si="1749"/>
        <v>0</v>
      </c>
      <c r="O802" s="4">
        <f t="shared" si="1750"/>
        <v>41645</v>
      </c>
      <c r="P802" s="135">
        <f t="shared" si="1750"/>
        <v>0</v>
      </c>
      <c r="Q802" s="4">
        <f t="shared" si="1750"/>
        <v>41645</v>
      </c>
      <c r="R802" s="4">
        <f t="shared" ref="R802:R804" si="1754">R803</f>
        <v>41645</v>
      </c>
      <c r="S802" s="4">
        <f t="shared" si="1751"/>
        <v>0</v>
      </c>
      <c r="T802" s="4">
        <f t="shared" si="1752"/>
        <v>41645</v>
      </c>
      <c r="U802" s="135">
        <f t="shared" si="1752"/>
        <v>0</v>
      </c>
      <c r="V802" s="4">
        <f t="shared" si="1752"/>
        <v>41645</v>
      </c>
      <c r="W802" s="67"/>
    </row>
    <row r="803" spans="1:23" ht="31.5" hidden="1" outlineLevel="4" x14ac:dyDescent="0.2">
      <c r="A803" s="5" t="s">
        <v>441</v>
      </c>
      <c r="B803" s="5" t="s">
        <v>414</v>
      </c>
      <c r="C803" s="5" t="s">
        <v>447</v>
      </c>
      <c r="D803" s="5"/>
      <c r="E803" s="21" t="s">
        <v>57</v>
      </c>
      <c r="F803" s="4">
        <f>F804</f>
        <v>43833</v>
      </c>
      <c r="G803" s="4">
        <f t="shared" si="1747"/>
        <v>0</v>
      </c>
      <c r="H803" s="4">
        <f t="shared" si="1747"/>
        <v>43833</v>
      </c>
      <c r="I803" s="135">
        <f t="shared" si="1747"/>
        <v>0</v>
      </c>
      <c r="J803" s="135">
        <f t="shared" si="1747"/>
        <v>0</v>
      </c>
      <c r="K803" s="135">
        <f t="shared" si="1747"/>
        <v>0</v>
      </c>
      <c r="L803" s="4">
        <f t="shared" si="1747"/>
        <v>43833</v>
      </c>
      <c r="M803" s="4">
        <f t="shared" si="1753"/>
        <v>41645</v>
      </c>
      <c r="N803" s="4">
        <f t="shared" si="1749"/>
        <v>0</v>
      </c>
      <c r="O803" s="4">
        <f t="shared" si="1750"/>
        <v>41645</v>
      </c>
      <c r="P803" s="135">
        <f t="shared" si="1750"/>
        <v>0</v>
      </c>
      <c r="Q803" s="4">
        <f t="shared" si="1750"/>
        <v>41645</v>
      </c>
      <c r="R803" s="4">
        <f t="shared" si="1754"/>
        <v>41645</v>
      </c>
      <c r="S803" s="4">
        <f t="shared" si="1751"/>
        <v>0</v>
      </c>
      <c r="T803" s="4">
        <f t="shared" si="1752"/>
        <v>41645</v>
      </c>
      <c r="U803" s="135">
        <f t="shared" si="1752"/>
        <v>0</v>
      </c>
      <c r="V803" s="4">
        <f t="shared" si="1752"/>
        <v>41645</v>
      </c>
      <c r="W803" s="67"/>
    </row>
    <row r="804" spans="1:23" ht="18" hidden="1" customHeight="1" outlineLevel="5" x14ac:dyDescent="0.2">
      <c r="A804" s="5" t="s">
        <v>441</v>
      </c>
      <c r="B804" s="5" t="s">
        <v>414</v>
      </c>
      <c r="C804" s="5" t="s">
        <v>448</v>
      </c>
      <c r="D804" s="5"/>
      <c r="E804" s="21" t="s">
        <v>417</v>
      </c>
      <c r="F804" s="4">
        <f>F805</f>
        <v>43833</v>
      </c>
      <c r="G804" s="4">
        <f t="shared" si="1747"/>
        <v>0</v>
      </c>
      <c r="H804" s="4">
        <f t="shared" si="1747"/>
        <v>43833</v>
      </c>
      <c r="I804" s="135">
        <f t="shared" si="1747"/>
        <v>0</v>
      </c>
      <c r="J804" s="135">
        <f t="shared" si="1747"/>
        <v>0</v>
      </c>
      <c r="K804" s="135">
        <f t="shared" si="1747"/>
        <v>0</v>
      </c>
      <c r="L804" s="4">
        <f t="shared" si="1747"/>
        <v>43833</v>
      </c>
      <c r="M804" s="4">
        <f t="shared" si="1753"/>
        <v>41645</v>
      </c>
      <c r="N804" s="4">
        <f t="shared" si="1749"/>
        <v>0</v>
      </c>
      <c r="O804" s="4">
        <f t="shared" si="1750"/>
        <v>41645</v>
      </c>
      <c r="P804" s="135">
        <f t="shared" si="1750"/>
        <v>0</v>
      </c>
      <c r="Q804" s="4">
        <f t="shared" si="1750"/>
        <v>41645</v>
      </c>
      <c r="R804" s="4">
        <f t="shared" si="1754"/>
        <v>41645</v>
      </c>
      <c r="S804" s="4">
        <f t="shared" si="1751"/>
        <v>0</v>
      </c>
      <c r="T804" s="4">
        <f t="shared" si="1752"/>
        <v>41645</v>
      </c>
      <c r="U804" s="135">
        <f t="shared" si="1752"/>
        <v>0</v>
      </c>
      <c r="V804" s="4">
        <f t="shared" si="1752"/>
        <v>41645</v>
      </c>
      <c r="W804" s="67"/>
    </row>
    <row r="805" spans="1:23" ht="31.5" hidden="1" outlineLevel="7" x14ac:dyDescent="0.2">
      <c r="A805" s="11" t="s">
        <v>441</v>
      </c>
      <c r="B805" s="11" t="s">
        <v>414</v>
      </c>
      <c r="C805" s="11" t="s">
        <v>448</v>
      </c>
      <c r="D805" s="11" t="s">
        <v>92</v>
      </c>
      <c r="E805" s="16" t="s">
        <v>93</v>
      </c>
      <c r="F805" s="8">
        <v>43833</v>
      </c>
      <c r="G805" s="8"/>
      <c r="H805" s="8">
        <f t="shared" ref="H805" si="1755">SUM(F805:G805)</f>
        <v>43833</v>
      </c>
      <c r="I805" s="136"/>
      <c r="J805" s="136"/>
      <c r="K805" s="136"/>
      <c r="L805" s="8">
        <f t="shared" ref="L805" si="1756">SUM(H805:K805)</f>
        <v>43833</v>
      </c>
      <c r="M805" s="8">
        <v>41645</v>
      </c>
      <c r="N805" s="8"/>
      <c r="O805" s="8">
        <f t="shared" ref="O805" si="1757">SUM(M805:N805)</f>
        <v>41645</v>
      </c>
      <c r="P805" s="136"/>
      <c r="Q805" s="8">
        <f t="shared" ref="Q805" si="1758">SUM(O805:P805)</f>
        <v>41645</v>
      </c>
      <c r="R805" s="8">
        <v>41645</v>
      </c>
      <c r="S805" s="8"/>
      <c r="T805" s="8">
        <f t="shared" ref="T805" si="1759">SUM(R805:S805)</f>
        <v>41645</v>
      </c>
      <c r="U805" s="136"/>
      <c r="V805" s="8">
        <f t="shared" ref="V805" si="1760">SUM(T805:U805)</f>
        <v>41645</v>
      </c>
      <c r="W805" s="67"/>
    </row>
    <row r="806" spans="1:23" ht="15.75" hidden="1" outlineLevel="1" x14ac:dyDescent="0.2">
      <c r="A806" s="5" t="s">
        <v>441</v>
      </c>
      <c r="B806" s="5" t="s">
        <v>418</v>
      </c>
      <c r="C806" s="5"/>
      <c r="D806" s="5"/>
      <c r="E806" s="21" t="s">
        <v>419</v>
      </c>
      <c r="F806" s="4">
        <f>F807</f>
        <v>1522.8</v>
      </c>
      <c r="G806" s="4">
        <f t="shared" ref="G806:L806" si="1761">G807</f>
        <v>0</v>
      </c>
      <c r="H806" s="4">
        <f t="shared" si="1761"/>
        <v>1522.8</v>
      </c>
      <c r="I806" s="135">
        <f t="shared" si="1761"/>
        <v>0</v>
      </c>
      <c r="J806" s="135">
        <f t="shared" si="1761"/>
        <v>0</v>
      </c>
      <c r="K806" s="135">
        <f t="shared" si="1761"/>
        <v>0</v>
      </c>
      <c r="L806" s="4">
        <f t="shared" si="1761"/>
        <v>1522.8</v>
      </c>
      <c r="M806" s="4">
        <f t="shared" ref="M806:R806" si="1762">M807</f>
        <v>1372</v>
      </c>
      <c r="N806" s="4">
        <f t="shared" ref="N806" si="1763">N807</f>
        <v>0</v>
      </c>
      <c r="O806" s="4">
        <f t="shared" ref="O806:Q806" si="1764">O807</f>
        <v>1372</v>
      </c>
      <c r="P806" s="135">
        <f t="shared" si="1764"/>
        <v>0</v>
      </c>
      <c r="Q806" s="4">
        <f t="shared" si="1764"/>
        <v>1372</v>
      </c>
      <c r="R806" s="4">
        <f t="shared" si="1762"/>
        <v>1372</v>
      </c>
      <c r="S806" s="4">
        <f t="shared" ref="S806" si="1765">S807</f>
        <v>0</v>
      </c>
      <c r="T806" s="4">
        <f t="shared" ref="T806:V806" si="1766">T807</f>
        <v>1372</v>
      </c>
      <c r="U806" s="135">
        <f t="shared" si="1766"/>
        <v>0</v>
      </c>
      <c r="V806" s="4">
        <f t="shared" si="1766"/>
        <v>1372</v>
      </c>
      <c r="W806" s="67"/>
    </row>
    <row r="807" spans="1:23" ht="31.5" hidden="1" outlineLevel="2" x14ac:dyDescent="0.2">
      <c r="A807" s="5" t="s">
        <v>441</v>
      </c>
      <c r="B807" s="5" t="s">
        <v>418</v>
      </c>
      <c r="C807" s="5" t="s">
        <v>205</v>
      </c>
      <c r="D807" s="5"/>
      <c r="E807" s="21" t="s">
        <v>206</v>
      </c>
      <c r="F807" s="4">
        <f>F808+F812</f>
        <v>1522.8</v>
      </c>
      <c r="G807" s="4">
        <f t="shared" ref="G807:J807" si="1767">G808+G812</f>
        <v>0</v>
      </c>
      <c r="H807" s="4">
        <f t="shared" si="1767"/>
        <v>1522.8</v>
      </c>
      <c r="I807" s="135">
        <f t="shared" si="1767"/>
        <v>0</v>
      </c>
      <c r="J807" s="135">
        <f t="shared" si="1767"/>
        <v>0</v>
      </c>
      <c r="K807" s="135">
        <f t="shared" ref="K807:L807" si="1768">K808+K812</f>
        <v>0</v>
      </c>
      <c r="L807" s="4">
        <f t="shared" si="1768"/>
        <v>1522.8</v>
      </c>
      <c r="M807" s="4">
        <f>M808+M812</f>
        <v>1372</v>
      </c>
      <c r="N807" s="4">
        <f t="shared" ref="N807" si="1769">N808+N812</f>
        <v>0</v>
      </c>
      <c r="O807" s="4">
        <f t="shared" ref="O807:Q807" si="1770">O808+O812</f>
        <v>1372</v>
      </c>
      <c r="P807" s="135">
        <f t="shared" si="1770"/>
        <v>0</v>
      </c>
      <c r="Q807" s="4">
        <f t="shared" si="1770"/>
        <v>1372</v>
      </c>
      <c r="R807" s="4">
        <f>R808+R812</f>
        <v>1372</v>
      </c>
      <c r="S807" s="4">
        <f t="shared" ref="S807" si="1771">S808+S812</f>
        <v>0</v>
      </c>
      <c r="T807" s="4">
        <f t="shared" ref="T807:V807" si="1772">T808+T812</f>
        <v>1372</v>
      </c>
      <c r="U807" s="135">
        <f t="shared" si="1772"/>
        <v>0</v>
      </c>
      <c r="V807" s="4">
        <f t="shared" si="1772"/>
        <v>1372</v>
      </c>
      <c r="W807" s="67"/>
    </row>
    <row r="808" spans="1:23" ht="31.5" hidden="1" outlineLevel="3" x14ac:dyDescent="0.2">
      <c r="A808" s="5" t="s">
        <v>441</v>
      </c>
      <c r="B808" s="5" t="s">
        <v>418</v>
      </c>
      <c r="C808" s="5" t="s">
        <v>449</v>
      </c>
      <c r="D808" s="5"/>
      <c r="E808" s="21" t="s">
        <v>450</v>
      </c>
      <c r="F808" s="4">
        <f>F809</f>
        <v>500</v>
      </c>
      <c r="G808" s="4">
        <f t="shared" ref="G808:L810" si="1773">G809</f>
        <v>0</v>
      </c>
      <c r="H808" s="4">
        <f t="shared" si="1773"/>
        <v>500</v>
      </c>
      <c r="I808" s="135">
        <f t="shared" si="1773"/>
        <v>0</v>
      </c>
      <c r="J808" s="135">
        <f t="shared" si="1773"/>
        <v>0</v>
      </c>
      <c r="K808" s="135">
        <f t="shared" si="1773"/>
        <v>0</v>
      </c>
      <c r="L808" s="4">
        <f t="shared" si="1773"/>
        <v>500</v>
      </c>
      <c r="M808" s="4">
        <f t="shared" ref="M808:R809" si="1774">M809</f>
        <v>400</v>
      </c>
      <c r="N808" s="4">
        <f t="shared" ref="N808:N810" si="1775">N809</f>
        <v>0</v>
      </c>
      <c r="O808" s="4">
        <f t="shared" ref="O808:Q810" si="1776">O809</f>
        <v>400</v>
      </c>
      <c r="P808" s="135">
        <f t="shared" si="1776"/>
        <v>0</v>
      </c>
      <c r="Q808" s="4">
        <f t="shared" si="1776"/>
        <v>400</v>
      </c>
      <c r="R808" s="4">
        <f t="shared" si="1774"/>
        <v>400</v>
      </c>
      <c r="S808" s="4">
        <f t="shared" ref="S808:S810" si="1777">S809</f>
        <v>0</v>
      </c>
      <c r="T808" s="4">
        <f t="shared" ref="T808:V810" si="1778">T809</f>
        <v>400</v>
      </c>
      <c r="U808" s="135">
        <f t="shared" si="1778"/>
        <v>0</v>
      </c>
      <c r="V808" s="4">
        <f t="shared" si="1778"/>
        <v>400</v>
      </c>
      <c r="W808" s="67"/>
    </row>
    <row r="809" spans="1:23" ht="47.25" hidden="1" outlineLevel="4" x14ac:dyDescent="0.2">
      <c r="A809" s="5" t="s">
        <v>441</v>
      </c>
      <c r="B809" s="5" t="s">
        <v>418</v>
      </c>
      <c r="C809" s="5" t="s">
        <v>451</v>
      </c>
      <c r="D809" s="5"/>
      <c r="E809" s="21" t="s">
        <v>452</v>
      </c>
      <c r="F809" s="4">
        <f>F810</f>
        <v>500</v>
      </c>
      <c r="G809" s="4">
        <f t="shared" si="1773"/>
        <v>0</v>
      </c>
      <c r="H809" s="4">
        <f t="shared" si="1773"/>
        <v>500</v>
      </c>
      <c r="I809" s="135">
        <f t="shared" si="1773"/>
        <v>0</v>
      </c>
      <c r="J809" s="135">
        <f t="shared" si="1773"/>
        <v>0</v>
      </c>
      <c r="K809" s="135">
        <f t="shared" si="1773"/>
        <v>0</v>
      </c>
      <c r="L809" s="4">
        <f t="shared" si="1773"/>
        <v>500</v>
      </c>
      <c r="M809" s="4">
        <f t="shared" si="1774"/>
        <v>400</v>
      </c>
      <c r="N809" s="4">
        <f t="shared" si="1775"/>
        <v>0</v>
      </c>
      <c r="O809" s="4">
        <f t="shared" si="1776"/>
        <v>400</v>
      </c>
      <c r="P809" s="135">
        <f t="shared" si="1776"/>
        <v>0</v>
      </c>
      <c r="Q809" s="4">
        <f t="shared" si="1776"/>
        <v>400</v>
      </c>
      <c r="R809" s="4">
        <f t="shared" si="1774"/>
        <v>400</v>
      </c>
      <c r="S809" s="4">
        <f t="shared" si="1777"/>
        <v>0</v>
      </c>
      <c r="T809" s="4">
        <f t="shared" si="1778"/>
        <v>400</v>
      </c>
      <c r="U809" s="135">
        <f t="shared" si="1778"/>
        <v>0</v>
      </c>
      <c r="V809" s="4">
        <f t="shared" si="1778"/>
        <v>400</v>
      </c>
      <c r="W809" s="67"/>
    </row>
    <row r="810" spans="1:23" ht="15.75" hidden="1" outlineLevel="5" x14ac:dyDescent="0.2">
      <c r="A810" s="5" t="s">
        <v>441</v>
      </c>
      <c r="B810" s="5" t="s">
        <v>418</v>
      </c>
      <c r="C810" s="5" t="s">
        <v>453</v>
      </c>
      <c r="D810" s="5"/>
      <c r="E810" s="21" t="s">
        <v>454</v>
      </c>
      <c r="F810" s="4">
        <f>F811</f>
        <v>500</v>
      </c>
      <c r="G810" s="4">
        <f t="shared" si="1773"/>
        <v>0</v>
      </c>
      <c r="H810" s="4">
        <f t="shared" si="1773"/>
        <v>500</v>
      </c>
      <c r="I810" s="135">
        <f t="shared" si="1773"/>
        <v>0</v>
      </c>
      <c r="J810" s="135">
        <f t="shared" si="1773"/>
        <v>0</v>
      </c>
      <c r="K810" s="135">
        <f t="shared" si="1773"/>
        <v>0</v>
      </c>
      <c r="L810" s="4">
        <f t="shared" si="1773"/>
        <v>500</v>
      </c>
      <c r="M810" s="4">
        <f t="shared" ref="M810" si="1779">M811</f>
        <v>400</v>
      </c>
      <c r="N810" s="4">
        <f t="shared" si="1775"/>
        <v>0</v>
      </c>
      <c r="O810" s="4">
        <f t="shared" si="1776"/>
        <v>400</v>
      </c>
      <c r="P810" s="135">
        <f t="shared" si="1776"/>
        <v>0</v>
      </c>
      <c r="Q810" s="4">
        <f t="shared" si="1776"/>
        <v>400</v>
      </c>
      <c r="R810" s="4">
        <f t="shared" ref="R810" si="1780">R811</f>
        <v>400</v>
      </c>
      <c r="S810" s="4">
        <f t="shared" si="1777"/>
        <v>0</v>
      </c>
      <c r="T810" s="4">
        <f t="shared" si="1778"/>
        <v>400</v>
      </c>
      <c r="U810" s="135">
        <f t="shared" si="1778"/>
        <v>0</v>
      </c>
      <c r="V810" s="4">
        <f t="shared" si="1778"/>
        <v>400</v>
      </c>
      <c r="W810" s="67"/>
    </row>
    <row r="811" spans="1:23" ht="31.5" hidden="1" outlineLevel="7" x14ac:dyDescent="0.2">
      <c r="A811" s="11" t="s">
        <v>441</v>
      </c>
      <c r="B811" s="11" t="s">
        <v>418</v>
      </c>
      <c r="C811" s="11" t="s">
        <v>453</v>
      </c>
      <c r="D811" s="11" t="s">
        <v>11</v>
      </c>
      <c r="E811" s="16" t="s">
        <v>12</v>
      </c>
      <c r="F811" s="8">
        <v>500</v>
      </c>
      <c r="G811" s="8"/>
      <c r="H811" s="8">
        <f t="shared" ref="H811" si="1781">SUM(F811:G811)</f>
        <v>500</v>
      </c>
      <c r="I811" s="136"/>
      <c r="J811" s="136"/>
      <c r="K811" s="136"/>
      <c r="L811" s="8">
        <f t="shared" ref="L811" si="1782">SUM(H811:K811)</f>
        <v>500</v>
      </c>
      <c r="M811" s="8">
        <v>400</v>
      </c>
      <c r="N811" s="8"/>
      <c r="O811" s="8">
        <f t="shared" ref="O811" si="1783">SUM(M811:N811)</f>
        <v>400</v>
      </c>
      <c r="P811" s="136"/>
      <c r="Q811" s="8">
        <f t="shared" ref="Q811" si="1784">SUM(O811:P811)</f>
        <v>400</v>
      </c>
      <c r="R811" s="8">
        <v>400</v>
      </c>
      <c r="S811" s="8"/>
      <c r="T811" s="8">
        <f t="shared" ref="T811" si="1785">SUM(R811:S811)</f>
        <v>400</v>
      </c>
      <c r="U811" s="136"/>
      <c r="V811" s="8">
        <f t="shared" ref="V811" si="1786">SUM(T811:U811)</f>
        <v>400</v>
      </c>
      <c r="W811" s="67"/>
    </row>
    <row r="812" spans="1:23" ht="47.25" hidden="1" outlineLevel="3" x14ac:dyDescent="0.2">
      <c r="A812" s="5" t="s">
        <v>441</v>
      </c>
      <c r="B812" s="5" t="s">
        <v>418</v>
      </c>
      <c r="C812" s="5" t="s">
        <v>445</v>
      </c>
      <c r="D812" s="5"/>
      <c r="E812" s="21" t="s">
        <v>446</v>
      </c>
      <c r="F812" s="4">
        <f>F813</f>
        <v>1022.8</v>
      </c>
      <c r="G812" s="4">
        <f t="shared" ref="G812:L814" si="1787">G813</f>
        <v>0</v>
      </c>
      <c r="H812" s="4">
        <f t="shared" si="1787"/>
        <v>1022.8</v>
      </c>
      <c r="I812" s="135">
        <f t="shared" si="1787"/>
        <v>0</v>
      </c>
      <c r="J812" s="135">
        <f t="shared" si="1787"/>
        <v>0</v>
      </c>
      <c r="K812" s="135">
        <f t="shared" si="1787"/>
        <v>0</v>
      </c>
      <c r="L812" s="4">
        <f t="shared" si="1787"/>
        <v>1022.8</v>
      </c>
      <c r="M812" s="4">
        <f t="shared" ref="M812:R814" si="1788">M813</f>
        <v>972</v>
      </c>
      <c r="N812" s="4">
        <f t="shared" ref="N812:N814" si="1789">N813</f>
        <v>0</v>
      </c>
      <c r="O812" s="4">
        <f t="shared" ref="O812:Q814" si="1790">O813</f>
        <v>972</v>
      </c>
      <c r="P812" s="135">
        <f t="shared" si="1790"/>
        <v>0</v>
      </c>
      <c r="Q812" s="4">
        <f t="shared" si="1790"/>
        <v>972</v>
      </c>
      <c r="R812" s="4">
        <f t="shared" si="1788"/>
        <v>972</v>
      </c>
      <c r="S812" s="4">
        <f t="shared" ref="S812:S814" si="1791">S813</f>
        <v>0</v>
      </c>
      <c r="T812" s="4">
        <f t="shared" ref="T812:V814" si="1792">T813</f>
        <v>972</v>
      </c>
      <c r="U812" s="135">
        <f t="shared" si="1792"/>
        <v>0</v>
      </c>
      <c r="V812" s="4">
        <f t="shared" si="1792"/>
        <v>972</v>
      </c>
      <c r="W812" s="67"/>
    </row>
    <row r="813" spans="1:23" ht="31.5" hidden="1" outlineLevel="4" x14ac:dyDescent="0.2">
      <c r="A813" s="5" t="s">
        <v>441</v>
      </c>
      <c r="B813" s="5" t="s">
        <v>418</v>
      </c>
      <c r="C813" s="5" t="s">
        <v>447</v>
      </c>
      <c r="D813" s="5"/>
      <c r="E813" s="21" t="s">
        <v>57</v>
      </c>
      <c r="F813" s="4">
        <f>F814</f>
        <v>1022.8</v>
      </c>
      <c r="G813" s="4">
        <f t="shared" si="1787"/>
        <v>0</v>
      </c>
      <c r="H813" s="4">
        <f t="shared" si="1787"/>
        <v>1022.8</v>
      </c>
      <c r="I813" s="135">
        <f t="shared" si="1787"/>
        <v>0</v>
      </c>
      <c r="J813" s="135">
        <f t="shared" si="1787"/>
        <v>0</v>
      </c>
      <c r="K813" s="135">
        <f t="shared" si="1787"/>
        <v>0</v>
      </c>
      <c r="L813" s="4">
        <f t="shared" si="1787"/>
        <v>1022.8</v>
      </c>
      <c r="M813" s="4">
        <f t="shared" si="1788"/>
        <v>972</v>
      </c>
      <c r="N813" s="4">
        <f t="shared" si="1789"/>
        <v>0</v>
      </c>
      <c r="O813" s="4">
        <f t="shared" si="1790"/>
        <v>972</v>
      </c>
      <c r="P813" s="135">
        <f t="shared" si="1790"/>
        <v>0</v>
      </c>
      <c r="Q813" s="4">
        <f t="shared" si="1790"/>
        <v>972</v>
      </c>
      <c r="R813" s="4">
        <f t="shared" si="1788"/>
        <v>972</v>
      </c>
      <c r="S813" s="4">
        <f t="shared" si="1791"/>
        <v>0</v>
      </c>
      <c r="T813" s="4">
        <f t="shared" si="1792"/>
        <v>972</v>
      </c>
      <c r="U813" s="135">
        <f t="shared" si="1792"/>
        <v>0</v>
      </c>
      <c r="V813" s="4">
        <f t="shared" si="1792"/>
        <v>972</v>
      </c>
      <c r="W813" s="67"/>
    </row>
    <row r="814" spans="1:23" ht="17.25" hidden="1" customHeight="1" outlineLevel="5" x14ac:dyDescent="0.2">
      <c r="A814" s="5" t="s">
        <v>441</v>
      </c>
      <c r="B814" s="5" t="s">
        <v>418</v>
      </c>
      <c r="C814" s="5" t="s">
        <v>455</v>
      </c>
      <c r="D814" s="5"/>
      <c r="E814" s="21" t="s">
        <v>456</v>
      </c>
      <c r="F814" s="4">
        <f>F815</f>
        <v>1022.8</v>
      </c>
      <c r="G814" s="4">
        <f t="shared" si="1787"/>
        <v>0</v>
      </c>
      <c r="H814" s="4">
        <f t="shared" si="1787"/>
        <v>1022.8</v>
      </c>
      <c r="I814" s="135">
        <f t="shared" si="1787"/>
        <v>0</v>
      </c>
      <c r="J814" s="135">
        <f t="shared" si="1787"/>
        <v>0</v>
      </c>
      <c r="K814" s="135">
        <f t="shared" si="1787"/>
        <v>0</v>
      </c>
      <c r="L814" s="4">
        <f t="shared" si="1787"/>
        <v>1022.8</v>
      </c>
      <c r="M814" s="4">
        <f t="shared" si="1788"/>
        <v>972</v>
      </c>
      <c r="N814" s="4">
        <f t="shared" si="1789"/>
        <v>0</v>
      </c>
      <c r="O814" s="4">
        <f t="shared" si="1790"/>
        <v>972</v>
      </c>
      <c r="P814" s="135">
        <f t="shared" si="1790"/>
        <v>0</v>
      </c>
      <c r="Q814" s="4">
        <f t="shared" si="1790"/>
        <v>972</v>
      </c>
      <c r="R814" s="4">
        <f t="shared" si="1788"/>
        <v>972</v>
      </c>
      <c r="S814" s="4">
        <f t="shared" si="1791"/>
        <v>0</v>
      </c>
      <c r="T814" s="4">
        <f t="shared" si="1792"/>
        <v>972</v>
      </c>
      <c r="U814" s="135">
        <f t="shared" si="1792"/>
        <v>0</v>
      </c>
      <c r="V814" s="4">
        <f t="shared" si="1792"/>
        <v>972</v>
      </c>
      <c r="W814" s="67"/>
    </row>
    <row r="815" spans="1:23" ht="31.5" hidden="1" outlineLevel="7" x14ac:dyDescent="0.2">
      <c r="A815" s="11" t="s">
        <v>441</v>
      </c>
      <c r="B815" s="11" t="s">
        <v>418</v>
      </c>
      <c r="C815" s="11" t="s">
        <v>455</v>
      </c>
      <c r="D815" s="11" t="s">
        <v>92</v>
      </c>
      <c r="E815" s="16" t="s">
        <v>93</v>
      </c>
      <c r="F815" s="8">
        <v>1022.8</v>
      </c>
      <c r="G815" s="8"/>
      <c r="H815" s="8">
        <f t="shared" ref="H815" si="1793">SUM(F815:G815)</f>
        <v>1022.8</v>
      </c>
      <c r="I815" s="136"/>
      <c r="J815" s="136"/>
      <c r="K815" s="136"/>
      <c r="L815" s="8">
        <f t="shared" ref="L815" si="1794">SUM(H815:K815)</f>
        <v>1022.8</v>
      </c>
      <c r="M815" s="8">
        <v>972</v>
      </c>
      <c r="N815" s="8"/>
      <c r="O815" s="8">
        <f t="shared" ref="O815" si="1795">SUM(M815:N815)</f>
        <v>972</v>
      </c>
      <c r="P815" s="136"/>
      <c r="Q815" s="8">
        <f t="shared" ref="Q815" si="1796">SUM(O815:P815)</f>
        <v>972</v>
      </c>
      <c r="R815" s="8">
        <v>972</v>
      </c>
      <c r="S815" s="8"/>
      <c r="T815" s="8">
        <f t="shared" ref="T815" si="1797">SUM(R815:S815)</f>
        <v>972</v>
      </c>
      <c r="U815" s="136"/>
      <c r="V815" s="8">
        <f t="shared" ref="V815" si="1798">SUM(T815:U815)</f>
        <v>972</v>
      </c>
      <c r="W815" s="67"/>
    </row>
    <row r="816" spans="1:23" ht="15.75" outlineLevel="7" x14ac:dyDescent="0.2">
      <c r="A816" s="5" t="s">
        <v>441</v>
      </c>
      <c r="B816" s="5" t="s">
        <v>568</v>
      </c>
      <c r="C816" s="11"/>
      <c r="D816" s="11"/>
      <c r="E816" s="12" t="s">
        <v>551</v>
      </c>
      <c r="F816" s="4">
        <f>F817+F859</f>
        <v>163709.4</v>
      </c>
      <c r="G816" s="4">
        <f t="shared" ref="G816:J816" si="1799">G817+G859</f>
        <v>413.02924999999999</v>
      </c>
      <c r="H816" s="4">
        <f t="shared" si="1799"/>
        <v>164122.42924999999</v>
      </c>
      <c r="I816" s="135">
        <f t="shared" si="1799"/>
        <v>1455.7353499999999</v>
      </c>
      <c r="J816" s="135">
        <f t="shared" si="1799"/>
        <v>7020.5835900000002</v>
      </c>
      <c r="K816" s="135">
        <f t="shared" ref="K816:L816" si="1800">K817+K859</f>
        <v>224.0549</v>
      </c>
      <c r="L816" s="4">
        <f t="shared" si="1800"/>
        <v>172822.80309</v>
      </c>
      <c r="M816" s="4">
        <f>M817+M859</f>
        <v>156812.6</v>
      </c>
      <c r="N816" s="4">
        <f t="shared" ref="N816" si="1801">N817+N859</f>
        <v>0</v>
      </c>
      <c r="O816" s="4">
        <f t="shared" ref="O816:Q816" si="1802">O817+O859</f>
        <v>156812.6</v>
      </c>
      <c r="P816" s="135">
        <f t="shared" si="1802"/>
        <v>0</v>
      </c>
      <c r="Q816" s="4">
        <f t="shared" si="1802"/>
        <v>156812.6</v>
      </c>
      <c r="R816" s="4">
        <f>R817+R859</f>
        <v>156580.5</v>
      </c>
      <c r="S816" s="4">
        <f t="shared" ref="S816" si="1803">S817+S859</f>
        <v>0</v>
      </c>
      <c r="T816" s="4">
        <f t="shared" ref="T816:V816" si="1804">T817+T859</f>
        <v>156580.5</v>
      </c>
      <c r="U816" s="135">
        <f t="shared" si="1804"/>
        <v>0</v>
      </c>
      <c r="V816" s="4">
        <f t="shared" si="1804"/>
        <v>156580.5</v>
      </c>
      <c r="W816" s="67"/>
    </row>
    <row r="817" spans="1:23" ht="15.75" outlineLevel="1" x14ac:dyDescent="0.2">
      <c r="A817" s="5" t="s">
        <v>441</v>
      </c>
      <c r="B817" s="5" t="s">
        <v>457</v>
      </c>
      <c r="C817" s="5"/>
      <c r="D817" s="5"/>
      <c r="E817" s="21" t="s">
        <v>458</v>
      </c>
      <c r="F817" s="4">
        <f>F818</f>
        <v>144465.9</v>
      </c>
      <c r="G817" s="4">
        <f t="shared" ref="G817:H817" si="1805">G818</f>
        <v>413.02924999999999</v>
      </c>
      <c r="H817" s="4">
        <f t="shared" si="1805"/>
        <v>144878.92924999999</v>
      </c>
      <c r="I817" s="135">
        <f>I818+I850</f>
        <v>1455.7353499999999</v>
      </c>
      <c r="J817" s="135">
        <f t="shared" ref="J817:V817" si="1806">J818+J850</f>
        <v>6555.9435899999999</v>
      </c>
      <c r="K817" s="135">
        <f t="shared" si="1806"/>
        <v>224.0549</v>
      </c>
      <c r="L817" s="4">
        <f t="shared" si="1806"/>
        <v>153114.66308999999</v>
      </c>
      <c r="M817" s="4">
        <f t="shared" si="1806"/>
        <v>139420</v>
      </c>
      <c r="N817" s="4">
        <f t="shared" si="1806"/>
        <v>0</v>
      </c>
      <c r="O817" s="4">
        <f t="shared" si="1806"/>
        <v>139420</v>
      </c>
      <c r="P817" s="135">
        <f t="shared" si="1806"/>
        <v>0</v>
      </c>
      <c r="Q817" s="4">
        <f t="shared" si="1806"/>
        <v>139420</v>
      </c>
      <c r="R817" s="4">
        <f t="shared" si="1806"/>
        <v>139420</v>
      </c>
      <c r="S817" s="4">
        <f t="shared" si="1806"/>
        <v>0</v>
      </c>
      <c r="T817" s="4">
        <f t="shared" si="1806"/>
        <v>139420</v>
      </c>
      <c r="U817" s="135">
        <f t="shared" si="1806"/>
        <v>0</v>
      </c>
      <c r="V817" s="4">
        <f t="shared" si="1806"/>
        <v>139420</v>
      </c>
      <c r="W817" s="67"/>
    </row>
    <row r="818" spans="1:23" ht="31.5" outlineLevel="2" x14ac:dyDescent="0.2">
      <c r="A818" s="5" t="s">
        <v>441</v>
      </c>
      <c r="B818" s="5" t="s">
        <v>457</v>
      </c>
      <c r="C818" s="5" t="s">
        <v>205</v>
      </c>
      <c r="D818" s="5"/>
      <c r="E818" s="21" t="s">
        <v>206</v>
      </c>
      <c r="F818" s="4">
        <f>F832+F838</f>
        <v>144465.9</v>
      </c>
      <c r="G818" s="4">
        <f>G832+G838+G819</f>
        <v>413.02924999999999</v>
      </c>
      <c r="H818" s="4">
        <f t="shared" ref="H818:T818" si="1807">H832+H838+H819</f>
        <v>144878.92924999999</v>
      </c>
      <c r="I818" s="135">
        <f t="shared" si="1807"/>
        <v>1239.0877499999999</v>
      </c>
      <c r="J818" s="135">
        <f t="shared" si="1807"/>
        <v>6555.9435899999999</v>
      </c>
      <c r="K818" s="135">
        <f>K832+K838+K819</f>
        <v>169.893</v>
      </c>
      <c r="L818" s="4">
        <f t="shared" ref="L818" si="1808">L832+L838+L819</f>
        <v>152843.85358999998</v>
      </c>
      <c r="M818" s="4">
        <f t="shared" si="1807"/>
        <v>139420</v>
      </c>
      <c r="N818" s="4">
        <f t="shared" si="1807"/>
        <v>0</v>
      </c>
      <c r="O818" s="4">
        <f t="shared" si="1807"/>
        <v>139420</v>
      </c>
      <c r="P818" s="135">
        <f>P832+P838+P819</f>
        <v>0</v>
      </c>
      <c r="Q818" s="4">
        <f t="shared" ref="Q818" si="1809">Q832+Q838+Q819</f>
        <v>139420</v>
      </c>
      <c r="R818" s="4">
        <f t="shared" si="1807"/>
        <v>139420</v>
      </c>
      <c r="S818" s="4">
        <f t="shared" si="1807"/>
        <v>0</v>
      </c>
      <c r="T818" s="4">
        <f t="shared" si="1807"/>
        <v>139420</v>
      </c>
      <c r="U818" s="135">
        <f>U832+U838+U819</f>
        <v>0</v>
      </c>
      <c r="V818" s="4">
        <f t="shared" ref="V818" si="1810">V832+V838+V819</f>
        <v>139420</v>
      </c>
      <c r="W818" s="67"/>
    </row>
    <row r="819" spans="1:23" ht="31.5" outlineLevel="2" x14ac:dyDescent="0.2">
      <c r="A819" s="5" t="s">
        <v>441</v>
      </c>
      <c r="B819" s="5" t="s">
        <v>457</v>
      </c>
      <c r="C819" s="5" t="s">
        <v>301</v>
      </c>
      <c r="D819" s="5"/>
      <c r="E819" s="21" t="s">
        <v>302</v>
      </c>
      <c r="F819" s="4"/>
      <c r="G819" s="4">
        <f t="shared" ref="G819:H819" si="1811">G820</f>
        <v>413.02924999999999</v>
      </c>
      <c r="H819" s="4">
        <f t="shared" si="1811"/>
        <v>413.02924999999999</v>
      </c>
      <c r="I819" s="135">
        <f>I820+I829</f>
        <v>1239.0877499999999</v>
      </c>
      <c r="J819" s="135">
        <f t="shared" ref="J819:U819" si="1812">J820+J829</f>
        <v>598.96717999999998</v>
      </c>
      <c r="K819" s="135">
        <f t="shared" si="1812"/>
        <v>169.893</v>
      </c>
      <c r="L819" s="4">
        <f t="shared" si="1812"/>
        <v>2420.9771799999999</v>
      </c>
      <c r="M819" s="4">
        <f t="shared" si="1812"/>
        <v>0</v>
      </c>
      <c r="N819" s="4">
        <f t="shared" si="1812"/>
        <v>0</v>
      </c>
      <c r="O819" s="4">
        <f t="shared" si="1812"/>
        <v>0</v>
      </c>
      <c r="P819" s="135">
        <f t="shared" si="1812"/>
        <v>0</v>
      </c>
      <c r="Q819" s="4"/>
      <c r="R819" s="4">
        <f t="shared" si="1812"/>
        <v>0</v>
      </c>
      <c r="S819" s="4">
        <f t="shared" si="1812"/>
        <v>0</v>
      </c>
      <c r="T819" s="4">
        <f t="shared" si="1812"/>
        <v>0</v>
      </c>
      <c r="U819" s="135">
        <f t="shared" si="1812"/>
        <v>0</v>
      </c>
      <c r="V819" s="4"/>
      <c r="W819" s="67"/>
    </row>
    <row r="820" spans="1:23" ht="31.5" outlineLevel="2" x14ac:dyDescent="0.2">
      <c r="A820" s="5" t="s">
        <v>441</v>
      </c>
      <c r="B820" s="5" t="s">
        <v>457</v>
      </c>
      <c r="C820" s="5" t="s">
        <v>303</v>
      </c>
      <c r="D820" s="5"/>
      <c r="E820" s="21" t="s">
        <v>614</v>
      </c>
      <c r="F820" s="4"/>
      <c r="G820" s="4">
        <f>G825</f>
        <v>413.02924999999999</v>
      </c>
      <c r="H820" s="4">
        <f>H825</f>
        <v>413.02924999999999</v>
      </c>
      <c r="I820" s="135">
        <f>I825+I827+I821+I823</f>
        <v>1239.0877499999999</v>
      </c>
      <c r="J820" s="135">
        <f t="shared" ref="J820:U820" si="1813">J825+J827+J821+J823</f>
        <v>73.967179999999999</v>
      </c>
      <c r="K820" s="135">
        <f t="shared" si="1813"/>
        <v>169.893</v>
      </c>
      <c r="L820" s="4">
        <f t="shared" si="1813"/>
        <v>1895.9771800000001</v>
      </c>
      <c r="M820" s="4">
        <f t="shared" si="1813"/>
        <v>0</v>
      </c>
      <c r="N820" s="4">
        <f t="shared" si="1813"/>
        <v>0</v>
      </c>
      <c r="O820" s="4">
        <f t="shared" si="1813"/>
        <v>0</v>
      </c>
      <c r="P820" s="135">
        <f t="shared" si="1813"/>
        <v>0</v>
      </c>
      <c r="Q820" s="4"/>
      <c r="R820" s="4">
        <f t="shared" si="1813"/>
        <v>0</v>
      </c>
      <c r="S820" s="4">
        <f t="shared" si="1813"/>
        <v>0</v>
      </c>
      <c r="T820" s="4">
        <f t="shared" si="1813"/>
        <v>0</v>
      </c>
      <c r="U820" s="135">
        <f t="shared" si="1813"/>
        <v>0</v>
      </c>
      <c r="V820" s="4"/>
      <c r="W820" s="67"/>
    </row>
    <row r="821" spans="1:23" s="91" customFormat="1" ht="31.5" outlineLevel="2" x14ac:dyDescent="0.2">
      <c r="A821" s="5" t="s">
        <v>441</v>
      </c>
      <c r="B821" s="5" t="s">
        <v>457</v>
      </c>
      <c r="C821" s="5" t="s">
        <v>746</v>
      </c>
      <c r="D821" s="10"/>
      <c r="E821" s="104" t="s">
        <v>745</v>
      </c>
      <c r="F821" s="4"/>
      <c r="G821" s="4"/>
      <c r="H821" s="4"/>
      <c r="I821" s="135">
        <f t="shared" ref="G821:L827" si="1814">I822</f>
        <v>0</v>
      </c>
      <c r="J821" s="135">
        <f t="shared" si="1814"/>
        <v>73.967179999999999</v>
      </c>
      <c r="K821" s="135">
        <f t="shared" si="1814"/>
        <v>0</v>
      </c>
      <c r="L821" s="4">
        <f t="shared" si="1814"/>
        <v>73.967179999999999</v>
      </c>
      <c r="M821" s="4"/>
      <c r="N821" s="4"/>
      <c r="O821" s="4"/>
      <c r="P821" s="135"/>
      <c r="Q821" s="4"/>
      <c r="R821" s="4"/>
      <c r="S821" s="4"/>
      <c r="T821" s="4"/>
      <c r="U821" s="135"/>
      <c r="V821" s="4"/>
      <c r="W821" s="67"/>
    </row>
    <row r="822" spans="1:23" ht="31.5" outlineLevel="2" x14ac:dyDescent="0.2">
      <c r="A822" s="11" t="s">
        <v>441</v>
      </c>
      <c r="B822" s="11" t="s">
        <v>457</v>
      </c>
      <c r="C822" s="11" t="s">
        <v>746</v>
      </c>
      <c r="D822" s="9" t="s">
        <v>92</v>
      </c>
      <c r="E822" s="65" t="s">
        <v>591</v>
      </c>
      <c r="F822" s="4"/>
      <c r="G822" s="4"/>
      <c r="H822" s="4"/>
      <c r="I822" s="139"/>
      <c r="J822" s="136">
        <v>73.967179999999999</v>
      </c>
      <c r="K822" s="136"/>
      <c r="L822" s="8">
        <f t="shared" ref="L822" si="1815">SUM(H822:K822)</f>
        <v>73.967179999999999</v>
      </c>
      <c r="M822" s="4"/>
      <c r="N822" s="4"/>
      <c r="O822" s="4"/>
      <c r="P822" s="135"/>
      <c r="Q822" s="4"/>
      <c r="R822" s="4"/>
      <c r="S822" s="4"/>
      <c r="T822" s="4"/>
      <c r="U822" s="135"/>
      <c r="V822" s="4"/>
      <c r="W822" s="67"/>
    </row>
    <row r="823" spans="1:23" s="91" customFormat="1" ht="47.25" outlineLevel="2" x14ac:dyDescent="0.2">
      <c r="A823" s="5" t="s">
        <v>441</v>
      </c>
      <c r="B823" s="5" t="s">
        <v>457</v>
      </c>
      <c r="C823" s="10" t="s">
        <v>754</v>
      </c>
      <c r="D823" s="10"/>
      <c r="E823" s="66" t="s">
        <v>753</v>
      </c>
      <c r="F823" s="4"/>
      <c r="G823" s="4"/>
      <c r="H823" s="4"/>
      <c r="I823" s="135">
        <f t="shared" si="1814"/>
        <v>0</v>
      </c>
      <c r="J823" s="135">
        <f t="shared" si="1814"/>
        <v>0</v>
      </c>
      <c r="K823" s="135">
        <f t="shared" si="1814"/>
        <v>169.893</v>
      </c>
      <c r="L823" s="4">
        <f t="shared" si="1814"/>
        <v>169.893</v>
      </c>
      <c r="M823" s="4"/>
      <c r="N823" s="4"/>
      <c r="O823" s="4"/>
      <c r="P823" s="135"/>
      <c r="Q823" s="4"/>
      <c r="R823" s="4"/>
      <c r="S823" s="4"/>
      <c r="T823" s="4"/>
      <c r="U823" s="135"/>
      <c r="V823" s="4"/>
      <c r="W823" s="67"/>
    </row>
    <row r="824" spans="1:23" ht="31.5" outlineLevel="2" x14ac:dyDescent="0.2">
      <c r="A824" s="11" t="s">
        <v>441</v>
      </c>
      <c r="B824" s="11" t="s">
        <v>457</v>
      </c>
      <c r="C824" s="9" t="s">
        <v>754</v>
      </c>
      <c r="D824" s="9" t="s">
        <v>92</v>
      </c>
      <c r="E824" s="65" t="s">
        <v>591</v>
      </c>
      <c r="F824" s="4"/>
      <c r="G824" s="4"/>
      <c r="H824" s="4"/>
      <c r="I824" s="139"/>
      <c r="J824" s="139"/>
      <c r="K824" s="139">
        <v>169.893</v>
      </c>
      <c r="L824" s="47">
        <f t="shared" ref="L824" si="1816">SUM(H824:K824)</f>
        <v>169.893</v>
      </c>
      <c r="M824" s="4"/>
      <c r="N824" s="4"/>
      <c r="O824" s="4"/>
      <c r="P824" s="135"/>
      <c r="Q824" s="4"/>
      <c r="R824" s="4"/>
      <c r="S824" s="4"/>
      <c r="T824" s="4"/>
      <c r="U824" s="135"/>
      <c r="V824" s="4"/>
      <c r="W824" s="67"/>
    </row>
    <row r="825" spans="1:23" ht="47.25" hidden="1" outlineLevel="2" x14ac:dyDescent="0.2">
      <c r="A825" s="5" t="s">
        <v>441</v>
      </c>
      <c r="B825" s="5" t="s">
        <v>457</v>
      </c>
      <c r="C825" s="5" t="s">
        <v>670</v>
      </c>
      <c r="D825" s="5"/>
      <c r="E825" s="21" t="s">
        <v>555</v>
      </c>
      <c r="F825" s="4"/>
      <c r="G825" s="4">
        <f t="shared" si="1814"/>
        <v>413.02924999999999</v>
      </c>
      <c r="H825" s="4">
        <f t="shared" si="1814"/>
        <v>413.02924999999999</v>
      </c>
      <c r="I825" s="135">
        <f t="shared" si="1814"/>
        <v>0</v>
      </c>
      <c r="J825" s="135">
        <f t="shared" si="1814"/>
        <v>0</v>
      </c>
      <c r="K825" s="135">
        <f t="shared" si="1814"/>
        <v>0</v>
      </c>
      <c r="L825" s="4">
        <f t="shared" si="1814"/>
        <v>413.02924999999999</v>
      </c>
      <c r="M825" s="4"/>
      <c r="N825" s="4"/>
      <c r="O825" s="4"/>
      <c r="P825" s="135">
        <f t="shared" ref="P825:Q825" si="1817">P826</f>
        <v>0</v>
      </c>
      <c r="Q825" s="4">
        <f t="shared" si="1817"/>
        <v>0</v>
      </c>
      <c r="R825" s="4"/>
      <c r="S825" s="4"/>
      <c r="T825" s="4"/>
      <c r="U825" s="135">
        <f t="shared" ref="U825:V825" si="1818">U826</f>
        <v>0</v>
      </c>
      <c r="V825" s="4">
        <f t="shared" si="1818"/>
        <v>0</v>
      </c>
      <c r="W825" s="67"/>
    </row>
    <row r="826" spans="1:23" ht="31.5" hidden="1" outlineLevel="2" x14ac:dyDescent="0.2">
      <c r="A826" s="11" t="s">
        <v>441</v>
      </c>
      <c r="B826" s="11" t="s">
        <v>457</v>
      </c>
      <c r="C826" s="11" t="s">
        <v>670</v>
      </c>
      <c r="D826" s="11" t="s">
        <v>92</v>
      </c>
      <c r="E826" s="16" t="s">
        <v>93</v>
      </c>
      <c r="F826" s="4"/>
      <c r="G826" s="47">
        <v>413.02924999999999</v>
      </c>
      <c r="H826" s="47">
        <f t="shared" ref="H826" si="1819">SUM(F826:G826)</f>
        <v>413.02924999999999</v>
      </c>
      <c r="I826" s="139"/>
      <c r="J826" s="139"/>
      <c r="K826" s="139"/>
      <c r="L826" s="47">
        <f t="shared" ref="L826:L828" si="1820">SUM(H826:K826)</f>
        <v>413.02924999999999</v>
      </c>
      <c r="M826" s="4"/>
      <c r="N826" s="4"/>
      <c r="O826" s="4"/>
      <c r="P826" s="139"/>
      <c r="Q826" s="47">
        <f t="shared" ref="Q826" si="1821">SUM(O826:P826)</f>
        <v>0</v>
      </c>
      <c r="R826" s="4"/>
      <c r="S826" s="4"/>
      <c r="T826" s="4"/>
      <c r="U826" s="139"/>
      <c r="V826" s="47">
        <f t="shared" ref="V826" si="1822">SUM(T826:U826)</f>
        <v>0</v>
      </c>
      <c r="W826" s="67"/>
    </row>
    <row r="827" spans="1:23" ht="47.25" outlineLevel="2" x14ac:dyDescent="0.2">
      <c r="A827" s="5" t="s">
        <v>441</v>
      </c>
      <c r="B827" s="5" t="s">
        <v>457</v>
      </c>
      <c r="C827" s="5" t="s">
        <v>670</v>
      </c>
      <c r="D827" s="5"/>
      <c r="E827" s="21" t="s">
        <v>581</v>
      </c>
      <c r="F827" s="4"/>
      <c r="G827" s="47"/>
      <c r="H827" s="47"/>
      <c r="I827" s="135">
        <f t="shared" ref="I827" si="1823">I828</f>
        <v>1239.0877499999999</v>
      </c>
      <c r="J827" s="139"/>
      <c r="K827" s="139"/>
      <c r="L827" s="4">
        <f t="shared" si="1814"/>
        <v>1239.0877499999999</v>
      </c>
      <c r="M827" s="4"/>
      <c r="N827" s="4"/>
      <c r="O827" s="4"/>
      <c r="P827" s="139"/>
      <c r="Q827" s="47"/>
      <c r="R827" s="4"/>
      <c r="S827" s="4"/>
      <c r="T827" s="4"/>
      <c r="U827" s="139"/>
      <c r="V827" s="47"/>
      <c r="W827" s="67"/>
    </row>
    <row r="828" spans="1:23" ht="31.5" outlineLevel="2" x14ac:dyDescent="0.2">
      <c r="A828" s="11" t="s">
        <v>441</v>
      </c>
      <c r="B828" s="11" t="s">
        <v>457</v>
      </c>
      <c r="C828" s="11" t="s">
        <v>670</v>
      </c>
      <c r="D828" s="11" t="s">
        <v>92</v>
      </c>
      <c r="E828" s="16" t="s">
        <v>93</v>
      </c>
      <c r="F828" s="4"/>
      <c r="G828" s="47"/>
      <c r="H828" s="47"/>
      <c r="I828" s="139">
        <v>1239.0877499999999</v>
      </c>
      <c r="J828" s="139"/>
      <c r="K828" s="139"/>
      <c r="L828" s="47">
        <f t="shared" si="1820"/>
        <v>1239.0877499999999</v>
      </c>
      <c r="M828" s="4"/>
      <c r="N828" s="4"/>
      <c r="O828" s="4"/>
      <c r="P828" s="139"/>
      <c r="Q828" s="47"/>
      <c r="R828" s="4"/>
      <c r="S828" s="4"/>
      <c r="T828" s="4"/>
      <c r="U828" s="139"/>
      <c r="V828" s="47"/>
      <c r="W828" s="67"/>
    </row>
    <row r="829" spans="1:23" s="125" customFormat="1" ht="15.75" outlineLevel="2" x14ac:dyDescent="0.25">
      <c r="A829" s="5" t="s">
        <v>441</v>
      </c>
      <c r="B829" s="5" t="s">
        <v>457</v>
      </c>
      <c r="C829" s="108" t="s">
        <v>747</v>
      </c>
      <c r="D829" s="123"/>
      <c r="E829" s="127" t="s">
        <v>252</v>
      </c>
      <c r="F829" s="4"/>
      <c r="G829" s="111"/>
      <c r="H829" s="111"/>
      <c r="I829" s="135">
        <f>I830</f>
        <v>0</v>
      </c>
      <c r="J829" s="135">
        <f t="shared" ref="J829:L830" si="1824">J830</f>
        <v>525</v>
      </c>
      <c r="K829" s="135">
        <f t="shared" si="1824"/>
        <v>0</v>
      </c>
      <c r="L829" s="4">
        <f t="shared" si="1824"/>
        <v>525</v>
      </c>
      <c r="M829" s="4"/>
      <c r="N829" s="4"/>
      <c r="O829" s="4"/>
      <c r="P829" s="143"/>
      <c r="Q829" s="111"/>
      <c r="R829" s="4"/>
      <c r="S829" s="4"/>
      <c r="T829" s="4"/>
      <c r="U829" s="143"/>
      <c r="V829" s="111"/>
      <c r="W829" s="67"/>
    </row>
    <row r="830" spans="1:23" s="125" customFormat="1" ht="31.5" outlineLevel="2" x14ac:dyDescent="0.25">
      <c r="A830" s="5" t="s">
        <v>441</v>
      </c>
      <c r="B830" s="5" t="s">
        <v>457</v>
      </c>
      <c r="C830" s="108" t="s">
        <v>748</v>
      </c>
      <c r="D830" s="10"/>
      <c r="E830" s="104" t="s">
        <v>745</v>
      </c>
      <c r="F830" s="4"/>
      <c r="G830" s="111"/>
      <c r="H830" s="111"/>
      <c r="I830" s="135">
        <f>I831</f>
        <v>0</v>
      </c>
      <c r="J830" s="135">
        <f t="shared" si="1824"/>
        <v>525</v>
      </c>
      <c r="K830" s="135">
        <f t="shared" si="1824"/>
        <v>0</v>
      </c>
      <c r="L830" s="4">
        <f t="shared" si="1824"/>
        <v>525</v>
      </c>
      <c r="M830" s="4"/>
      <c r="N830" s="4"/>
      <c r="O830" s="4"/>
      <c r="P830" s="143"/>
      <c r="Q830" s="111"/>
      <c r="R830" s="4"/>
      <c r="S830" s="4"/>
      <c r="T830" s="4"/>
      <c r="U830" s="143"/>
      <c r="V830" s="111"/>
      <c r="W830" s="67"/>
    </row>
    <row r="831" spans="1:23" s="120" customFormat="1" ht="31.5" outlineLevel="2" x14ac:dyDescent="0.2">
      <c r="A831" s="11" t="s">
        <v>441</v>
      </c>
      <c r="B831" s="11" t="s">
        <v>457</v>
      </c>
      <c r="C831" s="110" t="s">
        <v>748</v>
      </c>
      <c r="D831" s="9" t="s">
        <v>92</v>
      </c>
      <c r="E831" s="65" t="s">
        <v>591</v>
      </c>
      <c r="F831" s="4"/>
      <c r="G831" s="47"/>
      <c r="H831" s="47"/>
      <c r="I831" s="136"/>
      <c r="J831" s="136">
        <f>300+85+100+40</f>
        <v>525</v>
      </c>
      <c r="K831" s="139"/>
      <c r="L831" s="8">
        <f t="shared" ref="L831" si="1825">SUM(H831:K831)</f>
        <v>525</v>
      </c>
      <c r="M831" s="4"/>
      <c r="N831" s="4"/>
      <c r="O831" s="4"/>
      <c r="P831" s="139"/>
      <c r="Q831" s="47"/>
      <c r="R831" s="4"/>
      <c r="S831" s="4"/>
      <c r="T831" s="4"/>
      <c r="U831" s="139"/>
      <c r="V831" s="47"/>
      <c r="W831" s="67"/>
    </row>
    <row r="832" spans="1:23" ht="31.5" outlineLevel="3" x14ac:dyDescent="0.2">
      <c r="A832" s="5" t="s">
        <v>441</v>
      </c>
      <c r="B832" s="5" t="s">
        <v>457</v>
      </c>
      <c r="C832" s="5" t="s">
        <v>459</v>
      </c>
      <c r="D832" s="5"/>
      <c r="E832" s="21" t="s">
        <v>460</v>
      </c>
      <c r="F832" s="4">
        <f>F833</f>
        <v>42900</v>
      </c>
      <c r="G832" s="4">
        <f t="shared" ref="G832:L832" si="1826">G833</f>
        <v>0</v>
      </c>
      <c r="H832" s="4">
        <f t="shared" si="1826"/>
        <v>42900</v>
      </c>
      <c r="I832" s="135">
        <f t="shared" si="1826"/>
        <v>0</v>
      </c>
      <c r="J832" s="135">
        <f t="shared" si="1826"/>
        <v>5956.9764100000002</v>
      </c>
      <c r="K832" s="135">
        <f t="shared" si="1826"/>
        <v>0</v>
      </c>
      <c r="L832" s="4">
        <f t="shared" si="1826"/>
        <v>48856.976410000003</v>
      </c>
      <c r="M832" s="4">
        <f t="shared" ref="M832:R832" si="1827">M833</f>
        <v>42900</v>
      </c>
      <c r="N832" s="4">
        <f t="shared" ref="N832" si="1828">N833</f>
        <v>0</v>
      </c>
      <c r="O832" s="4">
        <f t="shared" ref="O832:Q832" si="1829">O833</f>
        <v>42900</v>
      </c>
      <c r="P832" s="135">
        <f t="shared" si="1829"/>
        <v>0</v>
      </c>
      <c r="Q832" s="4">
        <f t="shared" si="1829"/>
        <v>42900</v>
      </c>
      <c r="R832" s="4">
        <f t="shared" si="1827"/>
        <v>42900</v>
      </c>
      <c r="S832" s="4">
        <f t="shared" ref="S832" si="1830">S833</f>
        <v>0</v>
      </c>
      <c r="T832" s="4">
        <f t="shared" ref="T832:V832" si="1831">T833</f>
        <v>42900</v>
      </c>
      <c r="U832" s="135">
        <f t="shared" si="1831"/>
        <v>0</v>
      </c>
      <c r="V832" s="4">
        <f t="shared" si="1831"/>
        <v>42900</v>
      </c>
      <c r="W832" s="67"/>
    </row>
    <row r="833" spans="1:23" ht="31.5" outlineLevel="4" x14ac:dyDescent="0.2">
      <c r="A833" s="5" t="s">
        <v>441</v>
      </c>
      <c r="B833" s="5" t="s">
        <v>457</v>
      </c>
      <c r="C833" s="5" t="s">
        <v>461</v>
      </c>
      <c r="D833" s="5"/>
      <c r="E833" s="21" t="s">
        <v>609</v>
      </c>
      <c r="F833" s="4">
        <f>F834+F836</f>
        <v>42900</v>
      </c>
      <c r="G833" s="4">
        <f t="shared" ref="G833:J833" si="1832">G834+G836</f>
        <v>0</v>
      </c>
      <c r="H833" s="4">
        <f t="shared" si="1832"/>
        <v>42900</v>
      </c>
      <c r="I833" s="135">
        <f t="shared" si="1832"/>
        <v>0</v>
      </c>
      <c r="J833" s="135">
        <f t="shared" si="1832"/>
        <v>5956.9764100000002</v>
      </c>
      <c r="K833" s="135">
        <f t="shared" ref="K833:L833" si="1833">K834+K836</f>
        <v>0</v>
      </c>
      <c r="L833" s="4">
        <f t="shared" si="1833"/>
        <v>48856.976410000003</v>
      </c>
      <c r="M833" s="4">
        <f t="shared" ref="M833:R833" si="1834">M834+M836</f>
        <v>42900</v>
      </c>
      <c r="N833" s="4">
        <f t="shared" ref="N833" si="1835">N834+N836</f>
        <v>0</v>
      </c>
      <c r="O833" s="4">
        <f t="shared" ref="O833:Q833" si="1836">O834+O836</f>
        <v>42900</v>
      </c>
      <c r="P833" s="135">
        <f t="shared" si="1836"/>
        <v>0</v>
      </c>
      <c r="Q833" s="4">
        <f t="shared" si="1836"/>
        <v>42900</v>
      </c>
      <c r="R833" s="4">
        <f t="shared" si="1834"/>
        <v>42900</v>
      </c>
      <c r="S833" s="4">
        <f t="shared" ref="S833" si="1837">S834+S836</f>
        <v>0</v>
      </c>
      <c r="T833" s="4">
        <f t="shared" ref="T833:V833" si="1838">T834+T836</f>
        <v>42900</v>
      </c>
      <c r="U833" s="135">
        <f t="shared" si="1838"/>
        <v>0</v>
      </c>
      <c r="V833" s="4">
        <f t="shared" si="1838"/>
        <v>42900</v>
      </c>
      <c r="W833" s="67"/>
    </row>
    <row r="834" spans="1:23" ht="47.25" outlineLevel="5" x14ac:dyDescent="0.2">
      <c r="A834" s="5" t="s">
        <v>441</v>
      </c>
      <c r="B834" s="5" t="s">
        <v>457</v>
      </c>
      <c r="C834" s="5" t="s">
        <v>462</v>
      </c>
      <c r="D834" s="5"/>
      <c r="E834" s="21" t="s">
        <v>552</v>
      </c>
      <c r="F834" s="4">
        <f>F835</f>
        <v>12900</v>
      </c>
      <c r="G834" s="4">
        <f t="shared" ref="G834:L834" si="1839">G835</f>
        <v>0</v>
      </c>
      <c r="H834" s="4">
        <f t="shared" si="1839"/>
        <v>12900</v>
      </c>
      <c r="I834" s="135">
        <f t="shared" si="1839"/>
        <v>0</v>
      </c>
      <c r="J834" s="135">
        <f t="shared" si="1839"/>
        <v>5956.9764100000002</v>
      </c>
      <c r="K834" s="135">
        <f t="shared" si="1839"/>
        <v>0</v>
      </c>
      <c r="L834" s="4">
        <f t="shared" si="1839"/>
        <v>18856.976409999999</v>
      </c>
      <c r="M834" s="4">
        <f t="shared" ref="M834:M836" si="1840">M835</f>
        <v>12900</v>
      </c>
      <c r="N834" s="4">
        <f t="shared" ref="N834" si="1841">N835</f>
        <v>0</v>
      </c>
      <c r="O834" s="4">
        <f t="shared" ref="O834:Q834" si="1842">O835</f>
        <v>12900</v>
      </c>
      <c r="P834" s="135">
        <f t="shared" si="1842"/>
        <v>0</v>
      </c>
      <c r="Q834" s="4">
        <f t="shared" si="1842"/>
        <v>12900</v>
      </c>
      <c r="R834" s="4">
        <f t="shared" ref="R834:R836" si="1843">R835</f>
        <v>12900</v>
      </c>
      <c r="S834" s="4">
        <f t="shared" ref="S834" si="1844">S835</f>
        <v>0</v>
      </c>
      <c r="T834" s="4">
        <f t="shared" ref="T834:V834" si="1845">T835</f>
        <v>12900</v>
      </c>
      <c r="U834" s="135">
        <f t="shared" si="1845"/>
        <v>0</v>
      </c>
      <c r="V834" s="4">
        <f t="shared" si="1845"/>
        <v>12900</v>
      </c>
      <c r="W834" s="67"/>
    </row>
    <row r="835" spans="1:23" ht="31.5" outlineLevel="7" x14ac:dyDescent="0.2">
      <c r="A835" s="11" t="s">
        <v>441</v>
      </c>
      <c r="B835" s="11" t="s">
        <v>457</v>
      </c>
      <c r="C835" s="11" t="s">
        <v>462</v>
      </c>
      <c r="D835" s="11" t="s">
        <v>92</v>
      </c>
      <c r="E835" s="16" t="s">
        <v>93</v>
      </c>
      <c r="F835" s="8">
        <v>12900</v>
      </c>
      <c r="G835" s="8"/>
      <c r="H835" s="8">
        <f t="shared" ref="H835" si="1846">SUM(F835:G835)</f>
        <v>12900</v>
      </c>
      <c r="I835" s="136"/>
      <c r="J835" s="136">
        <f>59.96482+5891.0667+4.19999+1.7449</f>
        <v>5956.9764100000002</v>
      </c>
      <c r="K835" s="136"/>
      <c r="L835" s="8">
        <f t="shared" ref="L835" si="1847">SUM(H835:K835)</f>
        <v>18856.976409999999</v>
      </c>
      <c r="M835" s="8">
        <v>12900</v>
      </c>
      <c r="N835" s="8"/>
      <c r="O835" s="8">
        <f t="shared" ref="O835" si="1848">SUM(M835:N835)</f>
        <v>12900</v>
      </c>
      <c r="P835" s="136"/>
      <c r="Q835" s="8">
        <f t="shared" ref="Q835" si="1849">SUM(O835:P835)</f>
        <v>12900</v>
      </c>
      <c r="R835" s="8">
        <v>12900</v>
      </c>
      <c r="S835" s="8"/>
      <c r="T835" s="8">
        <f t="shared" ref="T835" si="1850">SUM(R835:S835)</f>
        <v>12900</v>
      </c>
      <c r="U835" s="136"/>
      <c r="V835" s="8">
        <f t="shared" ref="V835" si="1851">SUM(T835:U835)</f>
        <v>12900</v>
      </c>
      <c r="W835" s="67"/>
    </row>
    <row r="836" spans="1:23" s="92" customFormat="1" ht="47.25" hidden="1" outlineLevel="5" x14ac:dyDescent="0.2">
      <c r="A836" s="5" t="s">
        <v>441</v>
      </c>
      <c r="B836" s="5" t="s">
        <v>457</v>
      </c>
      <c r="C836" s="5" t="s">
        <v>462</v>
      </c>
      <c r="D836" s="5"/>
      <c r="E836" s="21" t="s">
        <v>577</v>
      </c>
      <c r="F836" s="4">
        <f>F837</f>
        <v>30000</v>
      </c>
      <c r="G836" s="4">
        <f t="shared" ref="G836:L836" si="1852">G837</f>
        <v>0</v>
      </c>
      <c r="H836" s="4">
        <f t="shared" si="1852"/>
        <v>30000</v>
      </c>
      <c r="I836" s="135">
        <f t="shared" si="1852"/>
        <v>0</v>
      </c>
      <c r="J836" s="135">
        <f t="shared" si="1852"/>
        <v>0</v>
      </c>
      <c r="K836" s="135">
        <f t="shared" si="1852"/>
        <v>0</v>
      </c>
      <c r="L836" s="4">
        <f t="shared" si="1852"/>
        <v>30000</v>
      </c>
      <c r="M836" s="4">
        <f t="shared" si="1840"/>
        <v>30000</v>
      </c>
      <c r="N836" s="4">
        <f t="shared" ref="N836" si="1853">N837</f>
        <v>0</v>
      </c>
      <c r="O836" s="4">
        <f t="shared" ref="O836:Q836" si="1854">O837</f>
        <v>30000</v>
      </c>
      <c r="P836" s="135">
        <f t="shared" si="1854"/>
        <v>0</v>
      </c>
      <c r="Q836" s="4">
        <f t="shared" si="1854"/>
        <v>30000</v>
      </c>
      <c r="R836" s="4">
        <f t="shared" si="1843"/>
        <v>30000</v>
      </c>
      <c r="S836" s="4">
        <f t="shared" ref="S836" si="1855">S837</f>
        <v>0</v>
      </c>
      <c r="T836" s="4">
        <f t="shared" ref="T836:V836" si="1856">T837</f>
        <v>30000</v>
      </c>
      <c r="U836" s="135">
        <f t="shared" si="1856"/>
        <v>0</v>
      </c>
      <c r="V836" s="4">
        <f t="shared" si="1856"/>
        <v>30000</v>
      </c>
      <c r="W836" s="67"/>
    </row>
    <row r="837" spans="1:23" s="92" customFormat="1" ht="31.5" hidden="1" outlineLevel="7" x14ac:dyDescent="0.2">
      <c r="A837" s="11" t="s">
        <v>441</v>
      </c>
      <c r="B837" s="11" t="s">
        <v>457</v>
      </c>
      <c r="C837" s="11" t="s">
        <v>462</v>
      </c>
      <c r="D837" s="11" t="s">
        <v>92</v>
      </c>
      <c r="E837" s="16" t="s">
        <v>93</v>
      </c>
      <c r="F837" s="8">
        <v>30000</v>
      </c>
      <c r="G837" s="8"/>
      <c r="H837" s="8">
        <f t="shared" ref="H837" si="1857">SUM(F837:G837)</f>
        <v>30000</v>
      </c>
      <c r="I837" s="136"/>
      <c r="J837" s="136"/>
      <c r="K837" s="136"/>
      <c r="L837" s="8">
        <f t="shared" ref="L837" si="1858">SUM(H837:K837)</f>
        <v>30000</v>
      </c>
      <c r="M837" s="8">
        <v>30000</v>
      </c>
      <c r="N837" s="8"/>
      <c r="O837" s="8">
        <f t="shared" ref="O837" si="1859">SUM(M837:N837)</f>
        <v>30000</v>
      </c>
      <c r="P837" s="136"/>
      <c r="Q837" s="8">
        <f t="shared" ref="Q837" si="1860">SUM(O837:P837)</f>
        <v>30000</v>
      </c>
      <c r="R837" s="8">
        <v>30000</v>
      </c>
      <c r="S837" s="8"/>
      <c r="T837" s="8">
        <f t="shared" ref="T837" si="1861">SUM(R837:S837)</f>
        <v>30000</v>
      </c>
      <c r="U837" s="136"/>
      <c r="V837" s="8">
        <f t="shared" ref="V837" si="1862">SUM(T837:U837)</f>
        <v>30000</v>
      </c>
      <c r="W837" s="67"/>
    </row>
    <row r="838" spans="1:23" ht="47.25" hidden="1" outlineLevel="3" x14ac:dyDescent="0.2">
      <c r="A838" s="5" t="s">
        <v>441</v>
      </c>
      <c r="B838" s="5" t="s">
        <v>457</v>
      </c>
      <c r="C838" s="5" t="s">
        <v>445</v>
      </c>
      <c r="D838" s="5"/>
      <c r="E838" s="21" t="s">
        <v>446</v>
      </c>
      <c r="F838" s="4">
        <f>F839</f>
        <v>101565.9</v>
      </c>
      <c r="G838" s="4">
        <f t="shared" ref="G838:L838" si="1863">G839</f>
        <v>0</v>
      </c>
      <c r="H838" s="4">
        <f t="shared" si="1863"/>
        <v>101565.9</v>
      </c>
      <c r="I838" s="135">
        <f t="shared" si="1863"/>
        <v>0</v>
      </c>
      <c r="J838" s="135">
        <f t="shared" si="1863"/>
        <v>0</v>
      </c>
      <c r="K838" s="135">
        <f t="shared" si="1863"/>
        <v>0</v>
      </c>
      <c r="L838" s="4">
        <f t="shared" si="1863"/>
        <v>101565.9</v>
      </c>
      <c r="M838" s="4">
        <f t="shared" ref="M838:R838" si="1864">M839</f>
        <v>96520</v>
      </c>
      <c r="N838" s="4">
        <f t="shared" ref="N838" si="1865">N839</f>
        <v>0</v>
      </c>
      <c r="O838" s="4">
        <f t="shared" ref="O838:Q838" si="1866">O839</f>
        <v>96520</v>
      </c>
      <c r="P838" s="135">
        <f t="shared" si="1866"/>
        <v>0</v>
      </c>
      <c r="Q838" s="4">
        <f t="shared" si="1866"/>
        <v>96520</v>
      </c>
      <c r="R838" s="4">
        <f t="shared" si="1864"/>
        <v>96520</v>
      </c>
      <c r="S838" s="4">
        <f t="shared" ref="S838" si="1867">S839</f>
        <v>0</v>
      </c>
      <c r="T838" s="4">
        <f t="shared" ref="T838:V838" si="1868">T839</f>
        <v>96520</v>
      </c>
      <c r="U838" s="135">
        <f t="shared" si="1868"/>
        <v>0</v>
      </c>
      <c r="V838" s="4">
        <f t="shared" si="1868"/>
        <v>96520</v>
      </c>
      <c r="W838" s="67"/>
    </row>
    <row r="839" spans="1:23" ht="31.5" hidden="1" outlineLevel="4" x14ac:dyDescent="0.2">
      <c r="A839" s="5" t="s">
        <v>441</v>
      </c>
      <c r="B839" s="5" t="s">
        <v>457</v>
      </c>
      <c r="C839" s="5" t="s">
        <v>447</v>
      </c>
      <c r="D839" s="5"/>
      <c r="E839" s="21" t="s">
        <v>57</v>
      </c>
      <c r="F839" s="4">
        <f>F840+F842+F844+F846+F848</f>
        <v>101565.9</v>
      </c>
      <c r="G839" s="4">
        <f t="shared" ref="G839:J839" si="1869">G840+G842+G844+G846+G848</f>
        <v>0</v>
      </c>
      <c r="H839" s="4">
        <f t="shared" si="1869"/>
        <v>101565.9</v>
      </c>
      <c r="I839" s="135">
        <f t="shared" si="1869"/>
        <v>0</v>
      </c>
      <c r="J839" s="135">
        <f t="shared" si="1869"/>
        <v>0</v>
      </c>
      <c r="K839" s="135">
        <f t="shared" ref="K839:L839" si="1870">K840+K842+K844+K846+K848</f>
        <v>0</v>
      </c>
      <c r="L839" s="4">
        <f t="shared" si="1870"/>
        <v>101565.9</v>
      </c>
      <c r="M839" s="4">
        <f t="shared" ref="M839:R839" si="1871">M840+M842+M844+M846+M848</f>
        <v>96520</v>
      </c>
      <c r="N839" s="4">
        <f t="shared" ref="N839" si="1872">N840+N842+N844+N846+N848</f>
        <v>0</v>
      </c>
      <c r="O839" s="4">
        <f t="shared" ref="O839:Q839" si="1873">O840+O842+O844+O846+O848</f>
        <v>96520</v>
      </c>
      <c r="P839" s="135">
        <f t="shared" si="1873"/>
        <v>0</v>
      </c>
      <c r="Q839" s="4">
        <f t="shared" si="1873"/>
        <v>96520</v>
      </c>
      <c r="R839" s="4">
        <f t="shared" si="1871"/>
        <v>96520</v>
      </c>
      <c r="S839" s="4">
        <f t="shared" ref="S839" si="1874">S840+S842+S844+S846+S848</f>
        <v>0</v>
      </c>
      <c r="T839" s="4">
        <f t="shared" ref="T839:V839" si="1875">T840+T842+T844+T846+T848</f>
        <v>96520</v>
      </c>
      <c r="U839" s="135">
        <f t="shared" si="1875"/>
        <v>0</v>
      </c>
      <c r="V839" s="4">
        <f t="shared" si="1875"/>
        <v>96520</v>
      </c>
      <c r="W839" s="67"/>
    </row>
    <row r="840" spans="1:23" ht="15.75" hidden="1" outlineLevel="5" x14ac:dyDescent="0.2">
      <c r="A840" s="5" t="s">
        <v>441</v>
      </c>
      <c r="B840" s="5" t="s">
        <v>457</v>
      </c>
      <c r="C840" s="5" t="s">
        <v>463</v>
      </c>
      <c r="D840" s="5"/>
      <c r="E840" s="21" t="s">
        <v>464</v>
      </c>
      <c r="F840" s="4">
        <f>F841</f>
        <v>39282.800000000003</v>
      </c>
      <c r="G840" s="4">
        <f t="shared" ref="G840:L840" si="1876">G841</f>
        <v>0</v>
      </c>
      <c r="H840" s="4">
        <f t="shared" si="1876"/>
        <v>39282.800000000003</v>
      </c>
      <c r="I840" s="135">
        <f t="shared" si="1876"/>
        <v>0</v>
      </c>
      <c r="J840" s="135">
        <f t="shared" si="1876"/>
        <v>0</v>
      </c>
      <c r="K840" s="135">
        <f t="shared" si="1876"/>
        <v>0</v>
      </c>
      <c r="L840" s="4">
        <f t="shared" si="1876"/>
        <v>39282.800000000003</v>
      </c>
      <c r="M840" s="4">
        <f t="shared" ref="M840" si="1877">M841</f>
        <v>37320</v>
      </c>
      <c r="N840" s="4">
        <f t="shared" ref="N840" si="1878">N841</f>
        <v>0</v>
      </c>
      <c r="O840" s="4">
        <f t="shared" ref="O840:Q840" si="1879">O841</f>
        <v>37320</v>
      </c>
      <c r="P840" s="135">
        <f t="shared" si="1879"/>
        <v>0</v>
      </c>
      <c r="Q840" s="4">
        <f t="shared" si="1879"/>
        <v>37320</v>
      </c>
      <c r="R840" s="4">
        <f t="shared" ref="R840" si="1880">R841</f>
        <v>37320</v>
      </c>
      <c r="S840" s="4">
        <f t="shared" ref="S840" si="1881">S841</f>
        <v>0</v>
      </c>
      <c r="T840" s="4">
        <f t="shared" ref="T840:V840" si="1882">T841</f>
        <v>37320</v>
      </c>
      <c r="U840" s="135">
        <f t="shared" si="1882"/>
        <v>0</v>
      </c>
      <c r="V840" s="4">
        <f t="shared" si="1882"/>
        <v>37320</v>
      </c>
      <c r="W840" s="67"/>
    </row>
    <row r="841" spans="1:23" ht="31.5" hidden="1" outlineLevel="7" x14ac:dyDescent="0.2">
      <c r="A841" s="11" t="s">
        <v>441</v>
      </c>
      <c r="B841" s="11" t="s">
        <v>457</v>
      </c>
      <c r="C841" s="11" t="s">
        <v>463</v>
      </c>
      <c r="D841" s="11" t="s">
        <v>92</v>
      </c>
      <c r="E841" s="16" t="s">
        <v>93</v>
      </c>
      <c r="F841" s="8">
        <v>39282.800000000003</v>
      </c>
      <c r="G841" s="8"/>
      <c r="H841" s="8">
        <f t="shared" ref="H841" si="1883">SUM(F841:G841)</f>
        <v>39282.800000000003</v>
      </c>
      <c r="I841" s="136"/>
      <c r="J841" s="136"/>
      <c r="K841" s="136"/>
      <c r="L841" s="8">
        <f t="shared" ref="L841" si="1884">SUM(H841:K841)</f>
        <v>39282.800000000003</v>
      </c>
      <c r="M841" s="8">
        <v>37320</v>
      </c>
      <c r="N841" s="8"/>
      <c r="O841" s="8">
        <f t="shared" ref="O841" si="1885">SUM(M841:N841)</f>
        <v>37320</v>
      </c>
      <c r="P841" s="136"/>
      <c r="Q841" s="8">
        <f t="shared" ref="Q841" si="1886">SUM(O841:P841)</f>
        <v>37320</v>
      </c>
      <c r="R841" s="8">
        <v>37320</v>
      </c>
      <c r="S841" s="8"/>
      <c r="T841" s="8">
        <f t="shared" ref="T841" si="1887">SUM(R841:S841)</f>
        <v>37320</v>
      </c>
      <c r="U841" s="136"/>
      <c r="V841" s="8">
        <f t="shared" ref="V841" si="1888">SUM(T841:U841)</f>
        <v>37320</v>
      </c>
      <c r="W841" s="67"/>
    </row>
    <row r="842" spans="1:23" ht="15.75" hidden="1" outlineLevel="5" x14ac:dyDescent="0.2">
      <c r="A842" s="5" t="s">
        <v>441</v>
      </c>
      <c r="B842" s="5" t="s">
        <v>457</v>
      </c>
      <c r="C842" s="5" t="s">
        <v>465</v>
      </c>
      <c r="D842" s="5"/>
      <c r="E842" s="21" t="s">
        <v>466</v>
      </c>
      <c r="F842" s="4">
        <f>F843</f>
        <v>23127</v>
      </c>
      <c r="G842" s="4">
        <f t="shared" ref="G842:L842" si="1889">G843</f>
        <v>0</v>
      </c>
      <c r="H842" s="4">
        <f t="shared" si="1889"/>
        <v>23127</v>
      </c>
      <c r="I842" s="135">
        <f t="shared" si="1889"/>
        <v>0</v>
      </c>
      <c r="J842" s="135">
        <f t="shared" si="1889"/>
        <v>0</v>
      </c>
      <c r="K842" s="135">
        <f t="shared" si="1889"/>
        <v>0</v>
      </c>
      <c r="L842" s="4">
        <f t="shared" si="1889"/>
        <v>23127</v>
      </c>
      <c r="M842" s="4">
        <f t="shared" ref="M842" si="1890">M843</f>
        <v>21970</v>
      </c>
      <c r="N842" s="4">
        <f t="shared" ref="N842" si="1891">N843</f>
        <v>0</v>
      </c>
      <c r="O842" s="4">
        <f t="shared" ref="O842:Q842" si="1892">O843</f>
        <v>21970</v>
      </c>
      <c r="P842" s="135">
        <f t="shared" si="1892"/>
        <v>0</v>
      </c>
      <c r="Q842" s="4">
        <f t="shared" si="1892"/>
        <v>21970</v>
      </c>
      <c r="R842" s="4">
        <f t="shared" ref="R842" si="1893">R843</f>
        <v>21970</v>
      </c>
      <c r="S842" s="4">
        <f t="shared" ref="S842" si="1894">S843</f>
        <v>0</v>
      </c>
      <c r="T842" s="4">
        <f t="shared" ref="T842:V842" si="1895">T843</f>
        <v>21970</v>
      </c>
      <c r="U842" s="135">
        <f t="shared" si="1895"/>
        <v>0</v>
      </c>
      <c r="V842" s="4">
        <f t="shared" si="1895"/>
        <v>21970</v>
      </c>
      <c r="W842" s="67"/>
    </row>
    <row r="843" spans="1:23" ht="31.5" hidden="1" outlineLevel="7" x14ac:dyDescent="0.2">
      <c r="A843" s="11" t="s">
        <v>441</v>
      </c>
      <c r="B843" s="11" t="s">
        <v>457</v>
      </c>
      <c r="C843" s="11" t="s">
        <v>465</v>
      </c>
      <c r="D843" s="11" t="s">
        <v>92</v>
      </c>
      <c r="E843" s="16" t="s">
        <v>93</v>
      </c>
      <c r="F843" s="8">
        <v>23127</v>
      </c>
      <c r="G843" s="8"/>
      <c r="H843" s="8">
        <f t="shared" ref="H843" si="1896">SUM(F843:G843)</f>
        <v>23127</v>
      </c>
      <c r="I843" s="136"/>
      <c r="J843" s="136"/>
      <c r="K843" s="136"/>
      <c r="L843" s="8">
        <f t="shared" ref="L843" si="1897">SUM(H843:K843)</f>
        <v>23127</v>
      </c>
      <c r="M843" s="8">
        <v>21970</v>
      </c>
      <c r="N843" s="8"/>
      <c r="O843" s="8">
        <f t="shared" ref="O843" si="1898">SUM(M843:N843)</f>
        <v>21970</v>
      </c>
      <c r="P843" s="136"/>
      <c r="Q843" s="8">
        <f t="shared" ref="Q843" si="1899">SUM(O843:P843)</f>
        <v>21970</v>
      </c>
      <c r="R843" s="8">
        <v>21970</v>
      </c>
      <c r="S843" s="8"/>
      <c r="T843" s="8">
        <f t="shared" ref="T843" si="1900">SUM(R843:S843)</f>
        <v>21970</v>
      </c>
      <c r="U843" s="136"/>
      <c r="V843" s="8">
        <f t="shared" ref="V843" si="1901">SUM(T843:U843)</f>
        <v>21970</v>
      </c>
      <c r="W843" s="67"/>
    </row>
    <row r="844" spans="1:23" ht="31.5" hidden="1" outlineLevel="5" x14ac:dyDescent="0.2">
      <c r="A844" s="5" t="s">
        <v>441</v>
      </c>
      <c r="B844" s="5" t="s">
        <v>457</v>
      </c>
      <c r="C844" s="5" t="s">
        <v>467</v>
      </c>
      <c r="D844" s="5"/>
      <c r="E844" s="21" t="s">
        <v>468</v>
      </c>
      <c r="F844" s="4">
        <f>F845</f>
        <v>38556.1</v>
      </c>
      <c r="G844" s="4">
        <f t="shared" ref="G844:L844" si="1902">G845</f>
        <v>0</v>
      </c>
      <c r="H844" s="4">
        <f t="shared" si="1902"/>
        <v>38556.1</v>
      </c>
      <c r="I844" s="135">
        <f t="shared" si="1902"/>
        <v>0</v>
      </c>
      <c r="J844" s="135">
        <f t="shared" si="1902"/>
        <v>0</v>
      </c>
      <c r="K844" s="135">
        <f t="shared" si="1902"/>
        <v>0</v>
      </c>
      <c r="L844" s="4">
        <f t="shared" si="1902"/>
        <v>38556.1</v>
      </c>
      <c r="M844" s="4">
        <f t="shared" ref="M844:R844" si="1903">M845</f>
        <v>36630</v>
      </c>
      <c r="N844" s="4">
        <f t="shared" ref="N844" si="1904">N845</f>
        <v>0</v>
      </c>
      <c r="O844" s="4">
        <f t="shared" ref="O844:Q844" si="1905">O845</f>
        <v>36630</v>
      </c>
      <c r="P844" s="135">
        <f t="shared" si="1905"/>
        <v>0</v>
      </c>
      <c r="Q844" s="4">
        <f t="shared" si="1905"/>
        <v>36630</v>
      </c>
      <c r="R844" s="4">
        <f t="shared" si="1903"/>
        <v>36630</v>
      </c>
      <c r="S844" s="4">
        <f t="shared" ref="S844" si="1906">S845</f>
        <v>0</v>
      </c>
      <c r="T844" s="4">
        <f t="shared" ref="T844:V844" si="1907">T845</f>
        <v>36630</v>
      </c>
      <c r="U844" s="135">
        <f t="shared" si="1907"/>
        <v>0</v>
      </c>
      <c r="V844" s="4">
        <f t="shared" si="1907"/>
        <v>36630</v>
      </c>
      <c r="W844" s="67"/>
    </row>
    <row r="845" spans="1:23" ht="31.5" hidden="1" outlineLevel="7" x14ac:dyDescent="0.2">
      <c r="A845" s="11" t="s">
        <v>441</v>
      </c>
      <c r="B845" s="11" t="s">
        <v>457</v>
      </c>
      <c r="C845" s="11" t="s">
        <v>467</v>
      </c>
      <c r="D845" s="11" t="s">
        <v>92</v>
      </c>
      <c r="E845" s="16" t="s">
        <v>93</v>
      </c>
      <c r="F845" s="8">
        <v>38556.1</v>
      </c>
      <c r="G845" s="8"/>
      <c r="H845" s="8">
        <f t="shared" ref="H845" si="1908">SUM(F845:G845)</f>
        <v>38556.1</v>
      </c>
      <c r="I845" s="136"/>
      <c r="J845" s="136"/>
      <c r="K845" s="136"/>
      <c r="L845" s="8">
        <f t="shared" ref="L845" si="1909">SUM(H845:K845)</f>
        <v>38556.1</v>
      </c>
      <c r="M845" s="8">
        <v>36630</v>
      </c>
      <c r="N845" s="8"/>
      <c r="O845" s="8">
        <f t="shared" ref="O845" si="1910">SUM(M845:N845)</f>
        <v>36630</v>
      </c>
      <c r="P845" s="136"/>
      <c r="Q845" s="8">
        <f t="shared" ref="Q845" si="1911">SUM(O845:P845)</f>
        <v>36630</v>
      </c>
      <c r="R845" s="8">
        <v>36630</v>
      </c>
      <c r="S845" s="8"/>
      <c r="T845" s="8">
        <f t="shared" ref="T845" si="1912">SUM(R845:S845)</f>
        <v>36630</v>
      </c>
      <c r="U845" s="136"/>
      <c r="V845" s="8">
        <f t="shared" ref="V845" si="1913">SUM(T845:U845)</f>
        <v>36630</v>
      </c>
      <c r="W845" s="67"/>
    </row>
    <row r="846" spans="1:23" ht="36" hidden="1" customHeight="1" outlineLevel="5" x14ac:dyDescent="0.2">
      <c r="A846" s="5" t="s">
        <v>441</v>
      </c>
      <c r="B846" s="5" t="s">
        <v>457</v>
      </c>
      <c r="C846" s="5" t="s">
        <v>469</v>
      </c>
      <c r="D846" s="5"/>
      <c r="E846" s="21" t="s">
        <v>470</v>
      </c>
      <c r="F846" s="4">
        <f>F847</f>
        <v>50</v>
      </c>
      <c r="G846" s="4">
        <f t="shared" ref="G846:L846" si="1914">G847</f>
        <v>0</v>
      </c>
      <c r="H846" s="4">
        <f t="shared" si="1914"/>
        <v>50</v>
      </c>
      <c r="I846" s="135">
        <f t="shared" si="1914"/>
        <v>0</v>
      </c>
      <c r="J846" s="135">
        <f t="shared" si="1914"/>
        <v>0</v>
      </c>
      <c r="K846" s="135">
        <f t="shared" si="1914"/>
        <v>0</v>
      </c>
      <c r="L846" s="4">
        <f t="shared" si="1914"/>
        <v>50</v>
      </c>
      <c r="M846" s="4">
        <f t="shared" ref="M846:R846" si="1915">M847</f>
        <v>50</v>
      </c>
      <c r="N846" s="4">
        <f t="shared" ref="N846" si="1916">N847</f>
        <v>0</v>
      </c>
      <c r="O846" s="4">
        <f t="shared" ref="O846:Q846" si="1917">O847</f>
        <v>50</v>
      </c>
      <c r="P846" s="135">
        <f t="shared" si="1917"/>
        <v>0</v>
      </c>
      <c r="Q846" s="4">
        <f t="shared" si="1917"/>
        <v>50</v>
      </c>
      <c r="R846" s="4">
        <f t="shared" si="1915"/>
        <v>50</v>
      </c>
      <c r="S846" s="4">
        <f t="shared" ref="S846" si="1918">S847</f>
        <v>0</v>
      </c>
      <c r="T846" s="4">
        <f t="shared" ref="T846:V846" si="1919">T847</f>
        <v>50</v>
      </c>
      <c r="U846" s="135">
        <f t="shared" si="1919"/>
        <v>0</v>
      </c>
      <c r="V846" s="4">
        <f t="shared" si="1919"/>
        <v>50</v>
      </c>
      <c r="W846" s="67"/>
    </row>
    <row r="847" spans="1:23" ht="31.5" hidden="1" outlineLevel="7" x14ac:dyDescent="0.2">
      <c r="A847" s="11" t="s">
        <v>441</v>
      </c>
      <c r="B847" s="11" t="s">
        <v>457</v>
      </c>
      <c r="C847" s="11" t="s">
        <v>469</v>
      </c>
      <c r="D847" s="11" t="s">
        <v>92</v>
      </c>
      <c r="E847" s="16" t="s">
        <v>93</v>
      </c>
      <c r="F847" s="8">
        <v>50</v>
      </c>
      <c r="G847" s="8"/>
      <c r="H847" s="8">
        <f t="shared" ref="H847" si="1920">SUM(F847:G847)</f>
        <v>50</v>
      </c>
      <c r="I847" s="136"/>
      <c r="J847" s="136"/>
      <c r="K847" s="136"/>
      <c r="L847" s="8">
        <f t="shared" ref="L847" si="1921">SUM(H847:K847)</f>
        <v>50</v>
      </c>
      <c r="M847" s="8">
        <v>50</v>
      </c>
      <c r="N847" s="8"/>
      <c r="O847" s="8">
        <f t="shared" ref="O847" si="1922">SUM(M847:N847)</f>
        <v>50</v>
      </c>
      <c r="P847" s="136"/>
      <c r="Q847" s="8">
        <f t="shared" ref="Q847" si="1923">SUM(O847:P847)</f>
        <v>50</v>
      </c>
      <c r="R847" s="8">
        <v>50</v>
      </c>
      <c r="S847" s="8"/>
      <c r="T847" s="8">
        <f t="shared" ref="T847" si="1924">SUM(R847:S847)</f>
        <v>50</v>
      </c>
      <c r="U847" s="136"/>
      <c r="V847" s="8">
        <f t="shared" ref="V847" si="1925">SUM(T847:U847)</f>
        <v>50</v>
      </c>
      <c r="W847" s="67"/>
    </row>
    <row r="848" spans="1:23" ht="47.25" hidden="1" outlineLevel="5" x14ac:dyDescent="0.2">
      <c r="A848" s="5" t="s">
        <v>441</v>
      </c>
      <c r="B848" s="5" t="s">
        <v>457</v>
      </c>
      <c r="C848" s="5" t="s">
        <v>471</v>
      </c>
      <c r="D848" s="5"/>
      <c r="E848" s="21" t="s">
        <v>472</v>
      </c>
      <c r="F848" s="4">
        <f>F849</f>
        <v>550</v>
      </c>
      <c r="G848" s="4">
        <f t="shared" ref="G848:L848" si="1926">G849</f>
        <v>0</v>
      </c>
      <c r="H848" s="4">
        <f t="shared" si="1926"/>
        <v>550</v>
      </c>
      <c r="I848" s="135">
        <f t="shared" si="1926"/>
        <v>0</v>
      </c>
      <c r="J848" s="135">
        <f t="shared" si="1926"/>
        <v>0</v>
      </c>
      <c r="K848" s="135">
        <f t="shared" si="1926"/>
        <v>0</v>
      </c>
      <c r="L848" s="4">
        <f t="shared" si="1926"/>
        <v>550</v>
      </c>
      <c r="M848" s="4">
        <f t="shared" ref="M848:R848" si="1927">M849</f>
        <v>550</v>
      </c>
      <c r="N848" s="4">
        <f t="shared" ref="N848" si="1928">N849</f>
        <v>0</v>
      </c>
      <c r="O848" s="4">
        <f t="shared" ref="O848:Q848" si="1929">O849</f>
        <v>550</v>
      </c>
      <c r="P848" s="135">
        <f t="shared" si="1929"/>
        <v>0</v>
      </c>
      <c r="Q848" s="4">
        <f t="shared" si="1929"/>
        <v>550</v>
      </c>
      <c r="R848" s="4">
        <f t="shared" si="1927"/>
        <v>550</v>
      </c>
      <c r="S848" s="4">
        <f t="shared" ref="S848" si="1930">S849</f>
        <v>0</v>
      </c>
      <c r="T848" s="4">
        <f t="shared" ref="T848:V848" si="1931">T849</f>
        <v>550</v>
      </c>
      <c r="U848" s="135">
        <f t="shared" si="1931"/>
        <v>0</v>
      </c>
      <c r="V848" s="4">
        <f t="shared" si="1931"/>
        <v>550</v>
      </c>
      <c r="W848" s="67"/>
    </row>
    <row r="849" spans="1:23" ht="31.5" hidden="1" outlineLevel="7" x14ac:dyDescent="0.2">
      <c r="A849" s="11" t="s">
        <v>441</v>
      </c>
      <c r="B849" s="11" t="s">
        <v>457</v>
      </c>
      <c r="C849" s="11" t="s">
        <v>471</v>
      </c>
      <c r="D849" s="11" t="s">
        <v>92</v>
      </c>
      <c r="E849" s="16" t="s">
        <v>93</v>
      </c>
      <c r="F849" s="8">
        <v>550</v>
      </c>
      <c r="G849" s="8"/>
      <c r="H849" s="8">
        <f t="shared" ref="H849" si="1932">SUM(F849:G849)</f>
        <v>550</v>
      </c>
      <c r="I849" s="136"/>
      <c r="J849" s="136"/>
      <c r="K849" s="136"/>
      <c r="L849" s="8">
        <f t="shared" ref="L849" si="1933">SUM(H849:K849)</f>
        <v>550</v>
      </c>
      <c r="M849" s="8">
        <v>550</v>
      </c>
      <c r="N849" s="8"/>
      <c r="O849" s="8">
        <f t="shared" ref="O849" si="1934">SUM(M849:N849)</f>
        <v>550</v>
      </c>
      <c r="P849" s="136"/>
      <c r="Q849" s="8">
        <f t="shared" ref="Q849" si="1935">SUM(O849:P849)</f>
        <v>550</v>
      </c>
      <c r="R849" s="8">
        <v>550</v>
      </c>
      <c r="S849" s="8"/>
      <c r="T849" s="8">
        <f t="shared" ref="T849" si="1936">SUM(R849:S849)</f>
        <v>550</v>
      </c>
      <c r="U849" s="136"/>
      <c r="V849" s="8">
        <f t="shared" ref="V849" si="1937">SUM(T849:U849)</f>
        <v>550</v>
      </c>
      <c r="W849" s="67"/>
    </row>
    <row r="850" spans="1:23" ht="31.5" outlineLevel="7" x14ac:dyDescent="0.2">
      <c r="A850" s="5" t="s">
        <v>441</v>
      </c>
      <c r="B850" s="5" t="s">
        <v>457</v>
      </c>
      <c r="C850" s="10" t="s">
        <v>84</v>
      </c>
      <c r="D850" s="10" t="s">
        <v>699</v>
      </c>
      <c r="E850" s="66" t="s">
        <v>85</v>
      </c>
      <c r="F850" s="8"/>
      <c r="G850" s="8"/>
      <c r="H850" s="8"/>
      <c r="I850" s="140">
        <f t="shared" ref="I850:I851" si="1938">I851</f>
        <v>216.64760000000001</v>
      </c>
      <c r="J850" s="136"/>
      <c r="K850" s="140">
        <f t="shared" ref="K850:L851" si="1939">K851</f>
        <v>54.161900000000003</v>
      </c>
      <c r="L850" s="105">
        <f t="shared" si="1939"/>
        <v>270.80950000000001</v>
      </c>
      <c r="M850" s="8"/>
      <c r="N850" s="8"/>
      <c r="O850" s="8"/>
      <c r="P850" s="136"/>
      <c r="Q850" s="8"/>
      <c r="R850" s="8"/>
      <c r="S850" s="8"/>
      <c r="T850" s="8"/>
      <c r="U850" s="136"/>
      <c r="V850" s="8"/>
      <c r="W850" s="67"/>
    </row>
    <row r="851" spans="1:23" ht="31.5" outlineLevel="7" x14ac:dyDescent="0.2">
      <c r="A851" s="5" t="s">
        <v>441</v>
      </c>
      <c r="B851" s="5" t="s">
        <v>457</v>
      </c>
      <c r="C851" s="10" t="s">
        <v>86</v>
      </c>
      <c r="D851" s="10" t="s">
        <v>699</v>
      </c>
      <c r="E851" s="66" t="s">
        <v>87</v>
      </c>
      <c r="F851" s="8"/>
      <c r="G851" s="8"/>
      <c r="H851" s="8"/>
      <c r="I851" s="140">
        <f t="shared" si="1938"/>
        <v>216.64760000000001</v>
      </c>
      <c r="J851" s="136"/>
      <c r="K851" s="140">
        <f t="shared" si="1939"/>
        <v>54.161900000000003</v>
      </c>
      <c r="L851" s="105">
        <f t="shared" si="1939"/>
        <v>270.80950000000001</v>
      </c>
      <c r="M851" s="8"/>
      <c r="N851" s="8"/>
      <c r="O851" s="8"/>
      <c r="P851" s="136"/>
      <c r="Q851" s="8"/>
      <c r="R851" s="8"/>
      <c r="S851" s="8"/>
      <c r="T851" s="8"/>
      <c r="U851" s="136"/>
      <c r="V851" s="8"/>
      <c r="W851" s="67"/>
    </row>
    <row r="852" spans="1:23" ht="31.5" outlineLevel="7" x14ac:dyDescent="0.2">
      <c r="A852" s="5" t="s">
        <v>441</v>
      </c>
      <c r="B852" s="5" t="s">
        <v>457</v>
      </c>
      <c r="C852" s="10" t="s">
        <v>88</v>
      </c>
      <c r="D852" s="10"/>
      <c r="E852" s="66" t="s">
        <v>700</v>
      </c>
      <c r="F852" s="8"/>
      <c r="G852" s="8"/>
      <c r="H852" s="8"/>
      <c r="I852" s="140">
        <f>I855+I857+I853</f>
        <v>216.64760000000001</v>
      </c>
      <c r="J852" s="136"/>
      <c r="K852" s="140">
        <f>K855+K857+K853</f>
        <v>54.161900000000003</v>
      </c>
      <c r="L852" s="105">
        <f>L855+L857+L853</f>
        <v>270.80950000000001</v>
      </c>
      <c r="M852" s="8"/>
      <c r="N852" s="8"/>
      <c r="O852" s="8"/>
      <c r="P852" s="136"/>
      <c r="Q852" s="8"/>
      <c r="R852" s="8"/>
      <c r="S852" s="8"/>
      <c r="T852" s="8"/>
      <c r="U852" s="136"/>
      <c r="V852" s="8"/>
      <c r="W852" s="67"/>
    </row>
    <row r="853" spans="1:23" ht="31.5" outlineLevel="7" x14ac:dyDescent="0.2">
      <c r="A853" s="5" t="s">
        <v>441</v>
      </c>
      <c r="B853" s="5" t="s">
        <v>457</v>
      </c>
      <c r="C853" s="10" t="s">
        <v>675</v>
      </c>
      <c r="D853" s="10"/>
      <c r="E853" s="104" t="s">
        <v>701</v>
      </c>
      <c r="F853" s="8"/>
      <c r="G853" s="8"/>
      <c r="H853" s="8"/>
      <c r="I853" s="141">
        <f>I854</f>
        <v>0</v>
      </c>
      <c r="J853" s="136"/>
      <c r="K853" s="141">
        <f>K854</f>
        <v>27.080950000000001</v>
      </c>
      <c r="L853" s="106">
        <f>L854</f>
        <v>27.080950000000001</v>
      </c>
      <c r="M853" s="8"/>
      <c r="N853" s="8"/>
      <c r="O853" s="8"/>
      <c r="P853" s="136"/>
      <c r="Q853" s="8"/>
      <c r="R853" s="8"/>
      <c r="S853" s="8"/>
      <c r="T853" s="8"/>
      <c r="U853" s="136"/>
      <c r="V853" s="8"/>
      <c r="W853" s="67"/>
    </row>
    <row r="854" spans="1:23" ht="31.5" outlineLevel="7" x14ac:dyDescent="0.2">
      <c r="A854" s="11" t="s">
        <v>441</v>
      </c>
      <c r="B854" s="11" t="s">
        <v>457</v>
      </c>
      <c r="C854" s="9" t="s">
        <v>675</v>
      </c>
      <c r="D854" s="9" t="s">
        <v>92</v>
      </c>
      <c r="E854" s="65" t="s">
        <v>591</v>
      </c>
      <c r="F854" s="8"/>
      <c r="G854" s="8"/>
      <c r="H854" s="8"/>
      <c r="I854" s="142"/>
      <c r="J854" s="136"/>
      <c r="K854" s="142">
        <v>27.080950000000001</v>
      </c>
      <c r="L854" s="47">
        <f t="shared" ref="L854:L858" si="1940">SUM(H854:K854)</f>
        <v>27.080950000000001</v>
      </c>
      <c r="M854" s="8"/>
      <c r="N854" s="8"/>
      <c r="O854" s="8"/>
      <c r="P854" s="136"/>
      <c r="Q854" s="8"/>
      <c r="R854" s="8"/>
      <c r="S854" s="8"/>
      <c r="T854" s="8"/>
      <c r="U854" s="136"/>
      <c r="V854" s="8"/>
      <c r="W854" s="67"/>
    </row>
    <row r="855" spans="1:23" ht="31.5" outlineLevel="7" x14ac:dyDescent="0.2">
      <c r="A855" s="5" t="s">
        <v>441</v>
      </c>
      <c r="B855" s="5" t="s">
        <v>457</v>
      </c>
      <c r="C855" s="10" t="s">
        <v>675</v>
      </c>
      <c r="D855" s="10"/>
      <c r="E855" s="104" t="s">
        <v>702</v>
      </c>
      <c r="F855" s="8"/>
      <c r="G855" s="8"/>
      <c r="H855" s="8"/>
      <c r="I855" s="141">
        <f>I856</f>
        <v>0</v>
      </c>
      <c r="J855" s="136"/>
      <c r="K855" s="141">
        <f>K856</f>
        <v>27.080950000000001</v>
      </c>
      <c r="L855" s="106">
        <f>L856</f>
        <v>27.080950000000001</v>
      </c>
      <c r="M855" s="8"/>
      <c r="N855" s="8"/>
      <c r="O855" s="8"/>
      <c r="P855" s="136"/>
      <c r="Q855" s="8"/>
      <c r="R855" s="8"/>
      <c r="S855" s="8"/>
      <c r="T855" s="8"/>
      <c r="U855" s="136"/>
      <c r="V855" s="8"/>
      <c r="W855" s="67"/>
    </row>
    <row r="856" spans="1:23" ht="31.5" outlineLevel="7" x14ac:dyDescent="0.2">
      <c r="A856" s="11" t="s">
        <v>441</v>
      </c>
      <c r="B856" s="11" t="s">
        <v>457</v>
      </c>
      <c r="C856" s="9" t="s">
        <v>675</v>
      </c>
      <c r="D856" s="9" t="s">
        <v>92</v>
      </c>
      <c r="E856" s="65" t="s">
        <v>591</v>
      </c>
      <c r="F856" s="8"/>
      <c r="G856" s="8"/>
      <c r="H856" s="8"/>
      <c r="I856" s="142"/>
      <c r="J856" s="136"/>
      <c r="K856" s="142">
        <v>27.080950000000001</v>
      </c>
      <c r="L856" s="47">
        <f t="shared" si="1940"/>
        <v>27.080950000000001</v>
      </c>
      <c r="M856" s="8"/>
      <c r="N856" s="8"/>
      <c r="O856" s="8"/>
      <c r="P856" s="136"/>
      <c r="Q856" s="8"/>
      <c r="R856" s="8"/>
      <c r="S856" s="8"/>
      <c r="T856" s="8"/>
      <c r="U856" s="136"/>
      <c r="V856" s="8"/>
      <c r="W856" s="67"/>
    </row>
    <row r="857" spans="1:23" ht="15.75" outlineLevel="7" x14ac:dyDescent="0.2">
      <c r="A857" s="5" t="s">
        <v>441</v>
      </c>
      <c r="B857" s="5" t="s">
        <v>457</v>
      </c>
      <c r="C857" s="10" t="s">
        <v>675</v>
      </c>
      <c r="D857" s="10"/>
      <c r="E857" s="104" t="s">
        <v>703</v>
      </c>
      <c r="F857" s="8"/>
      <c r="G857" s="8"/>
      <c r="H857" s="8"/>
      <c r="I857" s="141">
        <f>I858</f>
        <v>216.64760000000001</v>
      </c>
      <c r="J857" s="136"/>
      <c r="K857" s="141">
        <f>K858</f>
        <v>0</v>
      </c>
      <c r="L857" s="106">
        <f>L858</f>
        <v>216.64760000000001</v>
      </c>
      <c r="M857" s="8"/>
      <c r="N857" s="8"/>
      <c r="O857" s="8"/>
      <c r="P857" s="136"/>
      <c r="Q857" s="8"/>
      <c r="R857" s="8"/>
      <c r="S857" s="8"/>
      <c r="T857" s="8"/>
      <c r="U857" s="136"/>
      <c r="V857" s="8"/>
      <c r="W857" s="67"/>
    </row>
    <row r="858" spans="1:23" ht="31.5" outlineLevel="7" x14ac:dyDescent="0.2">
      <c r="A858" s="11" t="s">
        <v>441</v>
      </c>
      <c r="B858" s="11" t="s">
        <v>457</v>
      </c>
      <c r="C858" s="9" t="s">
        <v>675</v>
      </c>
      <c r="D858" s="9" t="s">
        <v>92</v>
      </c>
      <c r="E858" s="65" t="s">
        <v>591</v>
      </c>
      <c r="F858" s="8"/>
      <c r="G858" s="8"/>
      <c r="H858" s="8"/>
      <c r="I858" s="142">
        <v>216.64760000000001</v>
      </c>
      <c r="J858" s="136"/>
      <c r="K858" s="142"/>
      <c r="L858" s="47">
        <f t="shared" si="1940"/>
        <v>216.64760000000001</v>
      </c>
      <c r="M858" s="8"/>
      <c r="N858" s="8"/>
      <c r="O858" s="8"/>
      <c r="P858" s="136"/>
      <c r="Q858" s="8"/>
      <c r="R858" s="8"/>
      <c r="S858" s="8"/>
      <c r="T858" s="8"/>
      <c r="U858" s="136"/>
      <c r="V858" s="8"/>
      <c r="W858" s="67"/>
    </row>
    <row r="859" spans="1:23" ht="18" customHeight="1" outlineLevel="1" x14ac:dyDescent="0.2">
      <c r="A859" s="5" t="s">
        <v>441</v>
      </c>
      <c r="B859" s="5" t="s">
        <v>299</v>
      </c>
      <c r="C859" s="5"/>
      <c r="D859" s="5"/>
      <c r="E859" s="21" t="s">
        <v>300</v>
      </c>
      <c r="F859" s="4">
        <f>F860+F875</f>
        <v>19243.5</v>
      </c>
      <c r="G859" s="4">
        <f t="shared" ref="G859:J859" si="1941">G860+G875</f>
        <v>0</v>
      </c>
      <c r="H859" s="4">
        <f t="shared" si="1941"/>
        <v>19243.5</v>
      </c>
      <c r="I859" s="135">
        <f t="shared" si="1941"/>
        <v>0</v>
      </c>
      <c r="J859" s="135">
        <f t="shared" si="1941"/>
        <v>464.64</v>
      </c>
      <c r="K859" s="135">
        <f t="shared" ref="K859:L859" si="1942">K860+K875</f>
        <v>0</v>
      </c>
      <c r="L859" s="4">
        <f t="shared" si="1942"/>
        <v>19708.14</v>
      </c>
      <c r="M859" s="4">
        <f>M860+M875</f>
        <v>17392.599999999999</v>
      </c>
      <c r="N859" s="4">
        <f t="shared" ref="N859" si="1943">N860+N875</f>
        <v>0</v>
      </c>
      <c r="O859" s="4">
        <f t="shared" ref="O859:Q859" si="1944">O860+O875</f>
        <v>17392.599999999999</v>
      </c>
      <c r="P859" s="135">
        <f t="shared" si="1944"/>
        <v>0</v>
      </c>
      <c r="Q859" s="4">
        <f t="shared" si="1944"/>
        <v>17392.599999999999</v>
      </c>
      <c r="R859" s="4">
        <f>R860+R875</f>
        <v>17160.5</v>
      </c>
      <c r="S859" s="4">
        <f t="shared" ref="S859" si="1945">S860+S875</f>
        <v>0</v>
      </c>
      <c r="T859" s="4">
        <f t="shared" ref="T859:V859" si="1946">T860+T875</f>
        <v>17160.5</v>
      </c>
      <c r="U859" s="135">
        <f t="shared" si="1946"/>
        <v>0</v>
      </c>
      <c r="V859" s="4">
        <f t="shared" si="1946"/>
        <v>17160.5</v>
      </c>
      <c r="W859" s="67"/>
    </row>
    <row r="860" spans="1:23" ht="31.5" hidden="1" outlineLevel="2" x14ac:dyDescent="0.2">
      <c r="A860" s="5" t="s">
        <v>441</v>
      </c>
      <c r="B860" s="5" t="s">
        <v>299</v>
      </c>
      <c r="C860" s="5" t="s">
        <v>205</v>
      </c>
      <c r="D860" s="5"/>
      <c r="E860" s="21" t="s">
        <v>206</v>
      </c>
      <c r="F860" s="4">
        <f>F861+F867</f>
        <v>19123.5</v>
      </c>
      <c r="G860" s="4">
        <f t="shared" ref="G860:J860" si="1947">G861+G867</f>
        <v>0</v>
      </c>
      <c r="H860" s="4">
        <f t="shared" si="1947"/>
        <v>19123.5</v>
      </c>
      <c r="I860" s="135">
        <f t="shared" si="1947"/>
        <v>0</v>
      </c>
      <c r="J860" s="135">
        <f t="shared" si="1947"/>
        <v>0</v>
      </c>
      <c r="K860" s="135">
        <f t="shared" ref="K860:L860" si="1948">K861+K867</f>
        <v>0</v>
      </c>
      <c r="L860" s="4">
        <f t="shared" si="1948"/>
        <v>19123.5</v>
      </c>
      <c r="M860" s="4">
        <f>M861+M867</f>
        <v>17392.599999999999</v>
      </c>
      <c r="N860" s="4">
        <f t="shared" ref="N860" si="1949">N861+N867</f>
        <v>0</v>
      </c>
      <c r="O860" s="4">
        <f t="shared" ref="O860:Q860" si="1950">O861+O867</f>
        <v>17392.599999999999</v>
      </c>
      <c r="P860" s="135">
        <f t="shared" si="1950"/>
        <v>0</v>
      </c>
      <c r="Q860" s="4">
        <f t="shared" si="1950"/>
        <v>17392.599999999999</v>
      </c>
      <c r="R860" s="4">
        <f>R861+R867</f>
        <v>17160.5</v>
      </c>
      <c r="S860" s="4">
        <f t="shared" ref="S860" si="1951">S861+S867</f>
        <v>0</v>
      </c>
      <c r="T860" s="4">
        <f t="shared" ref="T860:V860" si="1952">T861+T867</f>
        <v>17160.5</v>
      </c>
      <c r="U860" s="135">
        <f t="shared" si="1952"/>
        <v>0</v>
      </c>
      <c r="V860" s="4">
        <f t="shared" si="1952"/>
        <v>17160.5</v>
      </c>
      <c r="W860" s="67"/>
    </row>
    <row r="861" spans="1:23" ht="31.5" hidden="1" outlineLevel="3" x14ac:dyDescent="0.2">
      <c r="A861" s="5" t="s">
        <v>441</v>
      </c>
      <c r="B861" s="5" t="s">
        <v>299</v>
      </c>
      <c r="C861" s="5" t="s">
        <v>301</v>
      </c>
      <c r="D861" s="5"/>
      <c r="E861" s="21" t="s">
        <v>302</v>
      </c>
      <c r="F861" s="4">
        <f>F862</f>
        <v>1460</v>
      </c>
      <c r="G861" s="4">
        <f t="shared" ref="G861:L861" si="1953">G862</f>
        <v>0</v>
      </c>
      <c r="H861" s="4">
        <f t="shared" si="1953"/>
        <v>1460</v>
      </c>
      <c r="I861" s="135">
        <f t="shared" si="1953"/>
        <v>0</v>
      </c>
      <c r="J861" s="135">
        <f t="shared" si="1953"/>
        <v>0</v>
      </c>
      <c r="K861" s="135">
        <f t="shared" si="1953"/>
        <v>0</v>
      </c>
      <c r="L861" s="4">
        <f t="shared" si="1953"/>
        <v>1460</v>
      </c>
      <c r="M861" s="4">
        <f t="shared" ref="M861:R861" si="1954">M862</f>
        <v>1360</v>
      </c>
      <c r="N861" s="4">
        <f t="shared" ref="N861" si="1955">N862</f>
        <v>0</v>
      </c>
      <c r="O861" s="4">
        <f t="shared" ref="O861:Q861" si="1956">O862</f>
        <v>1360</v>
      </c>
      <c r="P861" s="135">
        <f t="shared" si="1956"/>
        <v>0</v>
      </c>
      <c r="Q861" s="4">
        <f t="shared" si="1956"/>
        <v>1360</v>
      </c>
      <c r="R861" s="4">
        <f t="shared" si="1954"/>
        <v>1460</v>
      </c>
      <c r="S861" s="4">
        <f t="shared" ref="S861" si="1957">S862</f>
        <v>0</v>
      </c>
      <c r="T861" s="4">
        <f t="shared" ref="T861:V861" si="1958">T862</f>
        <v>1460</v>
      </c>
      <c r="U861" s="135">
        <f t="shared" si="1958"/>
        <v>0</v>
      </c>
      <c r="V861" s="4">
        <f t="shared" si="1958"/>
        <v>1460</v>
      </c>
      <c r="W861" s="67"/>
    </row>
    <row r="862" spans="1:23" ht="31.5" hidden="1" outlineLevel="4" x14ac:dyDescent="0.2">
      <c r="A862" s="5" t="s">
        <v>441</v>
      </c>
      <c r="B862" s="5" t="s">
        <v>299</v>
      </c>
      <c r="C862" s="5" t="s">
        <v>303</v>
      </c>
      <c r="D862" s="5"/>
      <c r="E862" s="21" t="s">
        <v>614</v>
      </c>
      <c r="F862" s="4">
        <f>F863+F865</f>
        <v>1460</v>
      </c>
      <c r="G862" s="4">
        <f t="shared" ref="G862:J862" si="1959">G863+G865</f>
        <v>0</v>
      </c>
      <c r="H862" s="4">
        <f t="shared" si="1959"/>
        <v>1460</v>
      </c>
      <c r="I862" s="135">
        <f t="shared" si="1959"/>
        <v>0</v>
      </c>
      <c r="J862" s="135">
        <f t="shared" si="1959"/>
        <v>0</v>
      </c>
      <c r="K862" s="135">
        <f t="shared" ref="K862:L862" si="1960">K863+K865</f>
        <v>0</v>
      </c>
      <c r="L862" s="4">
        <f t="shared" si="1960"/>
        <v>1460</v>
      </c>
      <c r="M862" s="4">
        <f>M863+M865</f>
        <v>1360</v>
      </c>
      <c r="N862" s="4">
        <f t="shared" ref="N862" si="1961">N863+N865</f>
        <v>0</v>
      </c>
      <c r="O862" s="4">
        <f t="shared" ref="O862:Q862" si="1962">O863+O865</f>
        <v>1360</v>
      </c>
      <c r="P862" s="135">
        <f t="shared" si="1962"/>
        <v>0</v>
      </c>
      <c r="Q862" s="4">
        <f t="shared" si="1962"/>
        <v>1360</v>
      </c>
      <c r="R862" s="4">
        <f>R863+R865</f>
        <v>1460</v>
      </c>
      <c r="S862" s="4">
        <f t="shared" ref="S862" si="1963">S863+S865</f>
        <v>0</v>
      </c>
      <c r="T862" s="4">
        <f t="shared" ref="T862:V862" si="1964">T863+T865</f>
        <v>1460</v>
      </c>
      <c r="U862" s="135">
        <f t="shared" si="1964"/>
        <v>0</v>
      </c>
      <c r="V862" s="4">
        <f t="shared" si="1964"/>
        <v>1460</v>
      </c>
      <c r="W862" s="67"/>
    </row>
    <row r="863" spans="1:23" ht="18.75" hidden="1" customHeight="1" outlineLevel="5" x14ac:dyDescent="0.2">
      <c r="A863" s="5" t="s">
        <v>441</v>
      </c>
      <c r="B863" s="5" t="s">
        <v>299</v>
      </c>
      <c r="C863" s="5" t="s">
        <v>473</v>
      </c>
      <c r="D863" s="5"/>
      <c r="E863" s="21" t="s">
        <v>474</v>
      </c>
      <c r="F863" s="4">
        <f>F864</f>
        <v>1200</v>
      </c>
      <c r="G863" s="4">
        <f t="shared" ref="G863:L863" si="1965">G864</f>
        <v>0</v>
      </c>
      <c r="H863" s="4">
        <f t="shared" si="1965"/>
        <v>1200</v>
      </c>
      <c r="I863" s="135">
        <f t="shared" si="1965"/>
        <v>0</v>
      </c>
      <c r="J863" s="135">
        <f t="shared" si="1965"/>
        <v>0</v>
      </c>
      <c r="K863" s="135">
        <f t="shared" si="1965"/>
        <v>0</v>
      </c>
      <c r="L863" s="4">
        <f t="shared" si="1965"/>
        <v>1200</v>
      </c>
      <c r="M863" s="4">
        <f t="shared" ref="M863:R863" si="1966">M864</f>
        <v>1100</v>
      </c>
      <c r="N863" s="4">
        <f t="shared" ref="N863" si="1967">N864</f>
        <v>0</v>
      </c>
      <c r="O863" s="4">
        <f t="shared" ref="O863:Q863" si="1968">O864</f>
        <v>1100</v>
      </c>
      <c r="P863" s="135">
        <f t="shared" si="1968"/>
        <v>0</v>
      </c>
      <c r="Q863" s="4">
        <f t="shared" si="1968"/>
        <v>1100</v>
      </c>
      <c r="R863" s="4">
        <f t="shared" si="1966"/>
        <v>1200</v>
      </c>
      <c r="S863" s="4">
        <f t="shared" ref="S863" si="1969">S864</f>
        <v>0</v>
      </c>
      <c r="T863" s="4">
        <f t="shared" ref="T863:V863" si="1970">T864</f>
        <v>1200</v>
      </c>
      <c r="U863" s="135">
        <f t="shared" si="1970"/>
        <v>0</v>
      </c>
      <c r="V863" s="4">
        <f t="shared" si="1970"/>
        <v>1200</v>
      </c>
      <c r="W863" s="67"/>
    </row>
    <row r="864" spans="1:23" ht="31.5" hidden="1" outlineLevel="7" x14ac:dyDescent="0.2">
      <c r="A864" s="11" t="s">
        <v>441</v>
      </c>
      <c r="B864" s="11" t="s">
        <v>299</v>
      </c>
      <c r="C864" s="11" t="s">
        <v>473</v>
      </c>
      <c r="D864" s="11" t="s">
        <v>11</v>
      </c>
      <c r="E864" s="16" t="s">
        <v>12</v>
      </c>
      <c r="F864" s="8">
        <v>1200</v>
      </c>
      <c r="G864" s="8"/>
      <c r="H864" s="8">
        <f t="shared" ref="H864" si="1971">SUM(F864:G864)</f>
        <v>1200</v>
      </c>
      <c r="I864" s="136"/>
      <c r="J864" s="136"/>
      <c r="K864" s="136"/>
      <c r="L864" s="8">
        <f t="shared" ref="L864" si="1972">SUM(H864:K864)</f>
        <v>1200</v>
      </c>
      <c r="M864" s="8">
        <v>1100</v>
      </c>
      <c r="N864" s="8"/>
      <c r="O864" s="8">
        <f t="shared" ref="O864" si="1973">SUM(M864:N864)</f>
        <v>1100</v>
      </c>
      <c r="P864" s="136"/>
      <c r="Q864" s="8">
        <f t="shared" ref="Q864" si="1974">SUM(O864:P864)</f>
        <v>1100</v>
      </c>
      <c r="R864" s="8">
        <v>1200</v>
      </c>
      <c r="S864" s="8"/>
      <c r="T864" s="8">
        <f t="shared" ref="T864" si="1975">SUM(R864:S864)</f>
        <v>1200</v>
      </c>
      <c r="U864" s="136"/>
      <c r="V864" s="8">
        <f t="shared" ref="V864" si="1976">SUM(T864:U864)</f>
        <v>1200</v>
      </c>
      <c r="W864" s="67"/>
    </row>
    <row r="865" spans="1:23" ht="31.5" hidden="1" outlineLevel="5" x14ac:dyDescent="0.2">
      <c r="A865" s="5" t="s">
        <v>441</v>
      </c>
      <c r="B865" s="5" t="s">
        <v>299</v>
      </c>
      <c r="C865" s="5" t="s">
        <v>475</v>
      </c>
      <c r="D865" s="5"/>
      <c r="E865" s="21" t="s">
        <v>476</v>
      </c>
      <c r="F865" s="4">
        <f>F866</f>
        <v>260</v>
      </c>
      <c r="G865" s="4">
        <f t="shared" ref="G865:L865" si="1977">G866</f>
        <v>0</v>
      </c>
      <c r="H865" s="4">
        <f t="shared" si="1977"/>
        <v>260</v>
      </c>
      <c r="I865" s="135">
        <f t="shared" si="1977"/>
        <v>0</v>
      </c>
      <c r="J865" s="135">
        <f t="shared" si="1977"/>
        <v>0</v>
      </c>
      <c r="K865" s="135">
        <f t="shared" si="1977"/>
        <v>0</v>
      </c>
      <c r="L865" s="4">
        <f t="shared" si="1977"/>
        <v>260</v>
      </c>
      <c r="M865" s="4">
        <f t="shared" ref="M865:R865" si="1978">M866</f>
        <v>260</v>
      </c>
      <c r="N865" s="4">
        <f t="shared" ref="N865" si="1979">N866</f>
        <v>0</v>
      </c>
      <c r="O865" s="4">
        <f t="shared" ref="O865:Q865" si="1980">O866</f>
        <v>260</v>
      </c>
      <c r="P865" s="135">
        <f t="shared" si="1980"/>
        <v>0</v>
      </c>
      <c r="Q865" s="4">
        <f t="shared" si="1980"/>
        <v>260</v>
      </c>
      <c r="R865" s="4">
        <f t="shared" si="1978"/>
        <v>260</v>
      </c>
      <c r="S865" s="4">
        <f t="shared" ref="S865" si="1981">S866</f>
        <v>0</v>
      </c>
      <c r="T865" s="4">
        <f t="shared" ref="T865:V865" si="1982">T866</f>
        <v>260</v>
      </c>
      <c r="U865" s="135">
        <f t="shared" si="1982"/>
        <v>0</v>
      </c>
      <c r="V865" s="4">
        <f t="shared" si="1982"/>
        <v>260</v>
      </c>
      <c r="W865" s="67"/>
    </row>
    <row r="866" spans="1:23" ht="31.5" hidden="1" outlineLevel="7" x14ac:dyDescent="0.2">
      <c r="A866" s="11" t="s">
        <v>441</v>
      </c>
      <c r="B866" s="11" t="s">
        <v>299</v>
      </c>
      <c r="C866" s="11" t="s">
        <v>475</v>
      </c>
      <c r="D866" s="11" t="s">
        <v>11</v>
      </c>
      <c r="E866" s="16" t="s">
        <v>12</v>
      </c>
      <c r="F866" s="8">
        <v>260</v>
      </c>
      <c r="G866" s="8"/>
      <c r="H866" s="8">
        <f t="shared" ref="H866" si="1983">SUM(F866:G866)</f>
        <v>260</v>
      </c>
      <c r="I866" s="136"/>
      <c r="J866" s="136"/>
      <c r="K866" s="136"/>
      <c r="L866" s="8">
        <f t="shared" ref="L866" si="1984">SUM(H866:K866)</f>
        <v>260</v>
      </c>
      <c r="M866" s="8">
        <v>260</v>
      </c>
      <c r="N866" s="8"/>
      <c r="O866" s="8">
        <f t="shared" ref="O866" si="1985">SUM(M866:N866)</f>
        <v>260</v>
      </c>
      <c r="P866" s="136"/>
      <c r="Q866" s="8">
        <f t="shared" ref="Q866" si="1986">SUM(O866:P866)</f>
        <v>260</v>
      </c>
      <c r="R866" s="8">
        <v>260</v>
      </c>
      <c r="S866" s="8"/>
      <c r="T866" s="8">
        <f t="shared" ref="T866" si="1987">SUM(R866:S866)</f>
        <v>260</v>
      </c>
      <c r="U866" s="136"/>
      <c r="V866" s="8">
        <f t="shared" ref="V866" si="1988">SUM(T866:U866)</f>
        <v>260</v>
      </c>
      <c r="W866" s="67"/>
    </row>
    <row r="867" spans="1:23" ht="47.25" hidden="1" outlineLevel="3" x14ac:dyDescent="0.2">
      <c r="A867" s="5" t="s">
        <v>441</v>
      </c>
      <c r="B867" s="5" t="s">
        <v>299</v>
      </c>
      <c r="C867" s="5" t="s">
        <v>445</v>
      </c>
      <c r="D867" s="5"/>
      <c r="E867" s="21" t="s">
        <v>446</v>
      </c>
      <c r="F867" s="4">
        <f>F868</f>
        <v>17663.5</v>
      </c>
      <c r="G867" s="4">
        <f t="shared" ref="G867:L867" si="1989">G868</f>
        <v>0</v>
      </c>
      <c r="H867" s="4">
        <f t="shared" si="1989"/>
        <v>17663.5</v>
      </c>
      <c r="I867" s="135">
        <f t="shared" si="1989"/>
        <v>0</v>
      </c>
      <c r="J867" s="135">
        <f t="shared" si="1989"/>
        <v>0</v>
      </c>
      <c r="K867" s="135">
        <f t="shared" si="1989"/>
        <v>0</v>
      </c>
      <c r="L867" s="4">
        <f t="shared" si="1989"/>
        <v>17663.5</v>
      </c>
      <c r="M867" s="4">
        <f t="shared" ref="M867:R867" si="1990">M868</f>
        <v>16032.6</v>
      </c>
      <c r="N867" s="4">
        <f t="shared" ref="N867" si="1991">N868</f>
        <v>0</v>
      </c>
      <c r="O867" s="4">
        <f t="shared" ref="O867:Q867" si="1992">O868</f>
        <v>16032.6</v>
      </c>
      <c r="P867" s="135">
        <f t="shared" si="1992"/>
        <v>0</v>
      </c>
      <c r="Q867" s="4">
        <f t="shared" si="1992"/>
        <v>16032.6</v>
      </c>
      <c r="R867" s="4">
        <f t="shared" si="1990"/>
        <v>15700.5</v>
      </c>
      <c r="S867" s="4">
        <f t="shared" ref="S867" si="1993">S868</f>
        <v>0</v>
      </c>
      <c r="T867" s="4">
        <f t="shared" ref="T867:V867" si="1994">T868</f>
        <v>15700.5</v>
      </c>
      <c r="U867" s="135">
        <f t="shared" si="1994"/>
        <v>0</v>
      </c>
      <c r="V867" s="4">
        <f t="shared" si="1994"/>
        <v>15700.5</v>
      </c>
      <c r="W867" s="67"/>
    </row>
    <row r="868" spans="1:23" ht="31.5" hidden="1" outlineLevel="4" x14ac:dyDescent="0.2">
      <c r="A868" s="5" t="s">
        <v>441</v>
      </c>
      <c r="B868" s="5" t="s">
        <v>299</v>
      </c>
      <c r="C868" s="5" t="s">
        <v>447</v>
      </c>
      <c r="D868" s="5"/>
      <c r="E868" s="21" t="s">
        <v>57</v>
      </c>
      <c r="F868" s="4">
        <f>F869+F873</f>
        <v>17663.5</v>
      </c>
      <c r="G868" s="4">
        <f t="shared" ref="G868:J868" si="1995">G869+G873</f>
        <v>0</v>
      </c>
      <c r="H868" s="4">
        <f t="shared" si="1995"/>
        <v>17663.5</v>
      </c>
      <c r="I868" s="135">
        <f t="shared" si="1995"/>
        <v>0</v>
      </c>
      <c r="J868" s="135">
        <f t="shared" si="1995"/>
        <v>0</v>
      </c>
      <c r="K868" s="135">
        <f t="shared" ref="K868:L868" si="1996">K869+K873</f>
        <v>0</v>
      </c>
      <c r="L868" s="4">
        <f t="shared" si="1996"/>
        <v>17663.5</v>
      </c>
      <c r="M868" s="4">
        <f t="shared" ref="M868:R868" si="1997">M869+M873</f>
        <v>16032.6</v>
      </c>
      <c r="N868" s="4">
        <f t="shared" ref="N868" si="1998">N869+N873</f>
        <v>0</v>
      </c>
      <c r="O868" s="4">
        <f t="shared" ref="O868:Q868" si="1999">O869+O873</f>
        <v>16032.6</v>
      </c>
      <c r="P868" s="135">
        <f t="shared" si="1999"/>
        <v>0</v>
      </c>
      <c r="Q868" s="4">
        <f t="shared" si="1999"/>
        <v>16032.6</v>
      </c>
      <c r="R868" s="4">
        <f t="shared" si="1997"/>
        <v>15700.5</v>
      </c>
      <c r="S868" s="4">
        <f t="shared" ref="S868" si="2000">S869+S873</f>
        <v>0</v>
      </c>
      <c r="T868" s="4">
        <f t="shared" ref="T868:V868" si="2001">T869+T873</f>
        <v>15700.5</v>
      </c>
      <c r="U868" s="135">
        <f t="shared" si="2001"/>
        <v>0</v>
      </c>
      <c r="V868" s="4">
        <f t="shared" si="2001"/>
        <v>15700.5</v>
      </c>
      <c r="W868" s="67"/>
    </row>
    <row r="869" spans="1:23" ht="15.75" hidden="1" outlineLevel="5" x14ac:dyDescent="0.2">
      <c r="A869" s="5" t="s">
        <v>441</v>
      </c>
      <c r="B869" s="5" t="s">
        <v>299</v>
      </c>
      <c r="C869" s="5" t="s">
        <v>477</v>
      </c>
      <c r="D869" s="5"/>
      <c r="E869" s="21" t="s">
        <v>59</v>
      </c>
      <c r="F869" s="4">
        <f>F870+F871+F872</f>
        <v>8054.9000000000005</v>
      </c>
      <c r="G869" s="4">
        <f t="shared" ref="G869:J869" si="2002">G870+G871+G872</f>
        <v>0</v>
      </c>
      <c r="H869" s="4">
        <f t="shared" si="2002"/>
        <v>8054.9000000000005</v>
      </c>
      <c r="I869" s="135">
        <f t="shared" si="2002"/>
        <v>0</v>
      </c>
      <c r="J869" s="135">
        <f t="shared" si="2002"/>
        <v>0</v>
      </c>
      <c r="K869" s="135">
        <f t="shared" ref="K869:L869" si="2003">K870+K871+K872</f>
        <v>0</v>
      </c>
      <c r="L869" s="4">
        <f t="shared" si="2003"/>
        <v>8054.9000000000005</v>
      </c>
      <c r="M869" s="4">
        <f t="shared" ref="M869:R869" si="2004">M870+M871+M872</f>
        <v>6932.6</v>
      </c>
      <c r="N869" s="4">
        <f t="shared" ref="N869" si="2005">N870+N871+N872</f>
        <v>0</v>
      </c>
      <c r="O869" s="4">
        <f t="shared" ref="O869:Q869" si="2006">O870+O871+O872</f>
        <v>6932.6</v>
      </c>
      <c r="P869" s="135">
        <f t="shared" si="2006"/>
        <v>0</v>
      </c>
      <c r="Q869" s="4">
        <f t="shared" si="2006"/>
        <v>6932.6</v>
      </c>
      <c r="R869" s="4">
        <f t="shared" si="2004"/>
        <v>6600.5</v>
      </c>
      <c r="S869" s="4">
        <f t="shared" ref="S869" si="2007">S870+S871+S872</f>
        <v>0</v>
      </c>
      <c r="T869" s="4">
        <f t="shared" ref="T869:V869" si="2008">T870+T871+T872</f>
        <v>6600.5</v>
      </c>
      <c r="U869" s="135">
        <f t="shared" si="2008"/>
        <v>0</v>
      </c>
      <c r="V869" s="4">
        <f t="shared" si="2008"/>
        <v>6600.5</v>
      </c>
      <c r="W869" s="67"/>
    </row>
    <row r="870" spans="1:23" ht="63" hidden="1" outlineLevel="7" x14ac:dyDescent="0.2">
      <c r="A870" s="11" t="s">
        <v>441</v>
      </c>
      <c r="B870" s="11" t="s">
        <v>299</v>
      </c>
      <c r="C870" s="11" t="s">
        <v>477</v>
      </c>
      <c r="D870" s="11" t="s">
        <v>8</v>
      </c>
      <c r="E870" s="16" t="s">
        <v>9</v>
      </c>
      <c r="F870" s="8">
        <v>7731</v>
      </c>
      <c r="G870" s="8"/>
      <c r="H870" s="8">
        <f t="shared" ref="H870:H872" si="2009">SUM(F870:G870)</f>
        <v>7731</v>
      </c>
      <c r="I870" s="136"/>
      <c r="J870" s="136"/>
      <c r="K870" s="136"/>
      <c r="L870" s="8">
        <f t="shared" ref="L870:L872" si="2010">SUM(H870:K870)</f>
        <v>7731</v>
      </c>
      <c r="M870" s="8">
        <v>6642.3</v>
      </c>
      <c r="N870" s="8"/>
      <c r="O870" s="8">
        <f t="shared" ref="O870:O872" si="2011">SUM(M870:N870)</f>
        <v>6642.3</v>
      </c>
      <c r="P870" s="136"/>
      <c r="Q870" s="8">
        <f t="shared" ref="Q870:Q872" si="2012">SUM(O870:P870)</f>
        <v>6642.3</v>
      </c>
      <c r="R870" s="8">
        <v>6310.2</v>
      </c>
      <c r="S870" s="8"/>
      <c r="T870" s="8">
        <f t="shared" ref="T870:T872" si="2013">SUM(R870:S870)</f>
        <v>6310.2</v>
      </c>
      <c r="U870" s="136"/>
      <c r="V870" s="8">
        <f t="shared" ref="V870:V872" si="2014">SUM(T870:U870)</f>
        <v>6310.2</v>
      </c>
      <c r="W870" s="67"/>
    </row>
    <row r="871" spans="1:23" ht="31.5" hidden="1" outlineLevel="7" x14ac:dyDescent="0.2">
      <c r="A871" s="11" t="s">
        <v>441</v>
      </c>
      <c r="B871" s="11" t="s">
        <v>299</v>
      </c>
      <c r="C871" s="11" t="s">
        <v>477</v>
      </c>
      <c r="D871" s="11" t="s">
        <v>11</v>
      </c>
      <c r="E871" s="16" t="s">
        <v>12</v>
      </c>
      <c r="F871" s="8">
        <v>323.60000000000002</v>
      </c>
      <c r="G871" s="8"/>
      <c r="H871" s="8">
        <f t="shared" si="2009"/>
        <v>323.60000000000002</v>
      </c>
      <c r="I871" s="136"/>
      <c r="J871" s="136"/>
      <c r="K871" s="136"/>
      <c r="L871" s="8">
        <f t="shared" si="2010"/>
        <v>323.60000000000002</v>
      </c>
      <c r="M871" s="8">
        <v>290</v>
      </c>
      <c r="N871" s="8"/>
      <c r="O871" s="8">
        <f t="shared" si="2011"/>
        <v>290</v>
      </c>
      <c r="P871" s="136"/>
      <c r="Q871" s="8">
        <f t="shared" si="2012"/>
        <v>290</v>
      </c>
      <c r="R871" s="8">
        <v>290</v>
      </c>
      <c r="S871" s="8"/>
      <c r="T871" s="8">
        <f t="shared" si="2013"/>
        <v>290</v>
      </c>
      <c r="U871" s="136"/>
      <c r="V871" s="8">
        <f t="shared" si="2014"/>
        <v>290</v>
      </c>
      <c r="W871" s="67"/>
    </row>
    <row r="872" spans="1:23" ht="15.75" hidden="1" outlineLevel="7" x14ac:dyDescent="0.2">
      <c r="A872" s="11" t="s">
        <v>441</v>
      </c>
      <c r="B872" s="11" t="s">
        <v>299</v>
      </c>
      <c r="C872" s="11" t="s">
        <v>477</v>
      </c>
      <c r="D872" s="11" t="s">
        <v>27</v>
      </c>
      <c r="E872" s="16" t="s">
        <v>28</v>
      </c>
      <c r="F872" s="8">
        <v>0.3</v>
      </c>
      <c r="G872" s="8"/>
      <c r="H872" s="8">
        <f t="shared" si="2009"/>
        <v>0.3</v>
      </c>
      <c r="I872" s="136"/>
      <c r="J872" s="136"/>
      <c r="K872" s="136"/>
      <c r="L872" s="8">
        <f t="shared" si="2010"/>
        <v>0.3</v>
      </c>
      <c r="M872" s="8">
        <v>0.3</v>
      </c>
      <c r="N872" s="8"/>
      <c r="O872" s="8">
        <f t="shared" si="2011"/>
        <v>0.3</v>
      </c>
      <c r="P872" s="136"/>
      <c r="Q872" s="8">
        <f t="shared" si="2012"/>
        <v>0.3</v>
      </c>
      <c r="R872" s="8">
        <v>0.3</v>
      </c>
      <c r="S872" s="8"/>
      <c r="T872" s="8">
        <f t="shared" si="2013"/>
        <v>0.3</v>
      </c>
      <c r="U872" s="136"/>
      <c r="V872" s="8">
        <f t="shared" si="2014"/>
        <v>0.3</v>
      </c>
      <c r="W872" s="67"/>
    </row>
    <row r="873" spans="1:23" ht="19.5" hidden="1" customHeight="1" outlineLevel="5" x14ac:dyDescent="0.2">
      <c r="A873" s="5" t="s">
        <v>441</v>
      </c>
      <c r="B873" s="5" t="s">
        <v>299</v>
      </c>
      <c r="C873" s="5" t="s">
        <v>478</v>
      </c>
      <c r="D873" s="5"/>
      <c r="E873" s="21" t="s">
        <v>479</v>
      </c>
      <c r="F873" s="4">
        <f>F874</f>
        <v>9608.6</v>
      </c>
      <c r="G873" s="4">
        <f t="shared" ref="G873:L873" si="2015">G874</f>
        <v>0</v>
      </c>
      <c r="H873" s="4">
        <f t="shared" si="2015"/>
        <v>9608.6</v>
      </c>
      <c r="I873" s="135">
        <f t="shared" si="2015"/>
        <v>0</v>
      </c>
      <c r="J873" s="135">
        <f t="shared" si="2015"/>
        <v>0</v>
      </c>
      <c r="K873" s="135">
        <f t="shared" si="2015"/>
        <v>0</v>
      </c>
      <c r="L873" s="4">
        <f t="shared" si="2015"/>
        <v>9608.6</v>
      </c>
      <c r="M873" s="4">
        <f t="shared" ref="M873:R873" si="2016">M874</f>
        <v>9100</v>
      </c>
      <c r="N873" s="4">
        <f t="shared" ref="N873" si="2017">N874</f>
        <v>0</v>
      </c>
      <c r="O873" s="4">
        <f t="shared" ref="O873:Q873" si="2018">O874</f>
        <v>9100</v>
      </c>
      <c r="P873" s="135">
        <f t="shared" si="2018"/>
        <v>0</v>
      </c>
      <c r="Q873" s="4">
        <f t="shared" si="2018"/>
        <v>9100</v>
      </c>
      <c r="R873" s="4">
        <f t="shared" si="2016"/>
        <v>9100</v>
      </c>
      <c r="S873" s="4">
        <f t="shared" ref="S873" si="2019">S874</f>
        <v>0</v>
      </c>
      <c r="T873" s="4">
        <f t="shared" ref="T873:V873" si="2020">T874</f>
        <v>9100</v>
      </c>
      <c r="U873" s="135">
        <f t="shared" si="2020"/>
        <v>0</v>
      </c>
      <c r="V873" s="4">
        <f t="shared" si="2020"/>
        <v>9100</v>
      </c>
      <c r="W873" s="67"/>
    </row>
    <row r="874" spans="1:23" ht="31.5" hidden="1" outlineLevel="7" x14ac:dyDescent="0.2">
      <c r="A874" s="11" t="s">
        <v>441</v>
      </c>
      <c r="B874" s="11" t="s">
        <v>299</v>
      </c>
      <c r="C874" s="11" t="s">
        <v>478</v>
      </c>
      <c r="D874" s="11" t="s">
        <v>92</v>
      </c>
      <c r="E874" s="16" t="s">
        <v>93</v>
      </c>
      <c r="F874" s="8">
        <v>9608.6</v>
      </c>
      <c r="G874" s="8"/>
      <c r="H874" s="8">
        <f t="shared" ref="H874" si="2021">SUM(F874:G874)</f>
        <v>9608.6</v>
      </c>
      <c r="I874" s="136"/>
      <c r="J874" s="136"/>
      <c r="K874" s="136"/>
      <c r="L874" s="8">
        <f t="shared" ref="L874" si="2022">SUM(H874:K874)</f>
        <v>9608.6</v>
      </c>
      <c r="M874" s="8">
        <v>9100</v>
      </c>
      <c r="N874" s="8"/>
      <c r="O874" s="8">
        <f t="shared" ref="O874" si="2023">SUM(M874:N874)</f>
        <v>9100</v>
      </c>
      <c r="P874" s="136"/>
      <c r="Q874" s="8">
        <f t="shared" ref="Q874" si="2024">SUM(O874:P874)</f>
        <v>9100</v>
      </c>
      <c r="R874" s="8">
        <v>9100</v>
      </c>
      <c r="S874" s="8"/>
      <c r="T874" s="8">
        <f t="shared" ref="T874" si="2025">SUM(R874:S874)</f>
        <v>9100</v>
      </c>
      <c r="U874" s="136"/>
      <c r="V874" s="8">
        <f t="shared" ref="V874" si="2026">SUM(T874:U874)</f>
        <v>9100</v>
      </c>
      <c r="W874" s="67"/>
    </row>
    <row r="875" spans="1:23" ht="47.25" outlineLevel="2" x14ac:dyDescent="0.2">
      <c r="A875" s="5" t="s">
        <v>441</v>
      </c>
      <c r="B875" s="5" t="s">
        <v>299</v>
      </c>
      <c r="C875" s="5" t="s">
        <v>76</v>
      </c>
      <c r="D875" s="5"/>
      <c r="E875" s="21" t="s">
        <v>77</v>
      </c>
      <c r="F875" s="4">
        <f>F876</f>
        <v>120</v>
      </c>
      <c r="G875" s="4">
        <f t="shared" ref="G875:L875" si="2027">G876</f>
        <v>0</v>
      </c>
      <c r="H875" s="4">
        <f t="shared" si="2027"/>
        <v>120</v>
      </c>
      <c r="I875" s="135">
        <f t="shared" si="2027"/>
        <v>0</v>
      </c>
      <c r="J875" s="135">
        <f t="shared" si="2027"/>
        <v>464.64</v>
      </c>
      <c r="K875" s="135">
        <f t="shared" si="2027"/>
        <v>0</v>
      </c>
      <c r="L875" s="4">
        <f t="shared" si="2027"/>
        <v>584.64</v>
      </c>
      <c r="M875" s="4">
        <f t="shared" ref="M875:R875" si="2028">M876</f>
        <v>0</v>
      </c>
      <c r="N875" s="4">
        <f t="shared" ref="N875" si="2029">N876</f>
        <v>0</v>
      </c>
      <c r="O875" s="4"/>
      <c r="P875" s="135">
        <f t="shared" ref="P875" si="2030">P876</f>
        <v>0</v>
      </c>
      <c r="Q875" s="4"/>
      <c r="R875" s="4">
        <f t="shared" si="2028"/>
        <v>0</v>
      </c>
      <c r="S875" s="4">
        <f t="shared" ref="S875" si="2031">S876</f>
        <v>0</v>
      </c>
      <c r="T875" s="4"/>
      <c r="U875" s="135">
        <f t="shared" ref="U875" si="2032">U876</f>
        <v>0</v>
      </c>
      <c r="V875" s="4"/>
      <c r="W875" s="67"/>
    </row>
    <row r="876" spans="1:23" ht="31.5" outlineLevel="3" x14ac:dyDescent="0.2">
      <c r="A876" s="5" t="s">
        <v>441</v>
      </c>
      <c r="B876" s="5" t="s">
        <v>299</v>
      </c>
      <c r="C876" s="5" t="s">
        <v>78</v>
      </c>
      <c r="D876" s="5"/>
      <c r="E876" s="21" t="s">
        <v>79</v>
      </c>
      <c r="F876" s="4">
        <f>F877+F882+F885</f>
        <v>120</v>
      </c>
      <c r="G876" s="4">
        <f t="shared" ref="G876:J876" si="2033">G877+G882+G885</f>
        <v>0</v>
      </c>
      <c r="H876" s="4">
        <f t="shared" si="2033"/>
        <v>120</v>
      </c>
      <c r="I876" s="135">
        <f t="shared" si="2033"/>
        <v>0</v>
      </c>
      <c r="J876" s="135">
        <f t="shared" si="2033"/>
        <v>464.64</v>
      </c>
      <c r="K876" s="135">
        <f t="shared" ref="K876:L876" si="2034">K877+K882+K885</f>
        <v>0</v>
      </c>
      <c r="L876" s="4">
        <f t="shared" si="2034"/>
        <v>584.64</v>
      </c>
      <c r="M876" s="4">
        <f t="shared" ref="M876:R876" si="2035">M877+M882+M885</f>
        <v>0</v>
      </c>
      <c r="N876" s="4">
        <f t="shared" ref="N876" si="2036">N877+N882+N885</f>
        <v>0</v>
      </c>
      <c r="O876" s="4"/>
      <c r="P876" s="135">
        <f t="shared" ref="P876" si="2037">P877+P882+P885</f>
        <v>0</v>
      </c>
      <c r="Q876" s="4"/>
      <c r="R876" s="4">
        <f t="shared" si="2035"/>
        <v>0</v>
      </c>
      <c r="S876" s="4">
        <f t="shared" ref="S876" si="2038">S877+S882+S885</f>
        <v>0</v>
      </c>
      <c r="T876" s="4"/>
      <c r="U876" s="135">
        <f t="shared" ref="U876" si="2039">U877+U882+U885</f>
        <v>0</v>
      </c>
      <c r="V876" s="4"/>
      <c r="W876" s="67"/>
    </row>
    <row r="877" spans="1:23" ht="31.5" outlineLevel="4" x14ac:dyDescent="0.2">
      <c r="A877" s="5" t="s">
        <v>441</v>
      </c>
      <c r="B877" s="5" t="s">
        <v>299</v>
      </c>
      <c r="C877" s="5" t="s">
        <v>147</v>
      </c>
      <c r="D877" s="5"/>
      <c r="E877" s="21" t="s">
        <v>148</v>
      </c>
      <c r="F877" s="4">
        <f>F880</f>
        <v>30</v>
      </c>
      <c r="G877" s="4">
        <f>G880</f>
        <v>0</v>
      </c>
      <c r="H877" s="4">
        <f>H880</f>
        <v>30</v>
      </c>
      <c r="I877" s="135">
        <f>I880+I878</f>
        <v>0</v>
      </c>
      <c r="J877" s="135">
        <f t="shared" ref="J877:U877" si="2040">J880+J878</f>
        <v>464.64</v>
      </c>
      <c r="K877" s="135">
        <f t="shared" si="2040"/>
        <v>0</v>
      </c>
      <c r="L877" s="4">
        <f t="shared" si="2040"/>
        <v>494.64</v>
      </c>
      <c r="M877" s="4">
        <f t="shared" si="2040"/>
        <v>0</v>
      </c>
      <c r="N877" s="4">
        <f t="shared" si="2040"/>
        <v>0</v>
      </c>
      <c r="O877" s="4">
        <f t="shared" si="2040"/>
        <v>0</v>
      </c>
      <c r="P877" s="135">
        <f t="shared" si="2040"/>
        <v>0</v>
      </c>
      <c r="Q877" s="4"/>
      <c r="R877" s="4">
        <f t="shared" si="2040"/>
        <v>0</v>
      </c>
      <c r="S877" s="4">
        <f t="shared" si="2040"/>
        <v>0</v>
      </c>
      <c r="T877" s="4">
        <f t="shared" si="2040"/>
        <v>0</v>
      </c>
      <c r="U877" s="135">
        <f t="shared" si="2040"/>
        <v>0</v>
      </c>
      <c r="V877" s="4"/>
      <c r="W877" s="67"/>
    </row>
    <row r="878" spans="1:23" ht="31.5" outlineLevel="4" x14ac:dyDescent="0.2">
      <c r="A878" s="5" t="s">
        <v>441</v>
      </c>
      <c r="B878" s="5" t="s">
        <v>299</v>
      </c>
      <c r="C878" s="5" t="s">
        <v>149</v>
      </c>
      <c r="D878" s="5"/>
      <c r="E878" s="21" t="s">
        <v>738</v>
      </c>
      <c r="F878" s="4"/>
      <c r="G878" s="4"/>
      <c r="H878" s="4"/>
      <c r="I878" s="135">
        <f t="shared" ref="G878:L880" si="2041">I879</f>
        <v>0</v>
      </c>
      <c r="J878" s="135">
        <f t="shared" si="2041"/>
        <v>464.64</v>
      </c>
      <c r="K878" s="135">
        <f t="shared" si="2041"/>
        <v>0</v>
      </c>
      <c r="L878" s="4">
        <f t="shared" si="2041"/>
        <v>464.64</v>
      </c>
      <c r="M878" s="4"/>
      <c r="N878" s="4"/>
      <c r="O878" s="4"/>
      <c r="P878" s="135"/>
      <c r="Q878" s="4"/>
      <c r="R878" s="4"/>
      <c r="S878" s="4"/>
      <c r="T878" s="4"/>
      <c r="U878" s="135"/>
      <c r="V878" s="4"/>
      <c r="W878" s="67"/>
    </row>
    <row r="879" spans="1:23" ht="31.5" outlineLevel="4" collapsed="1" x14ac:dyDescent="0.2">
      <c r="A879" s="11" t="s">
        <v>441</v>
      </c>
      <c r="B879" s="11" t="s">
        <v>299</v>
      </c>
      <c r="C879" s="11" t="s">
        <v>149</v>
      </c>
      <c r="D879" s="11" t="s">
        <v>92</v>
      </c>
      <c r="E879" s="16" t="s">
        <v>93</v>
      </c>
      <c r="F879" s="4"/>
      <c r="G879" s="4"/>
      <c r="H879" s="4"/>
      <c r="I879" s="136"/>
      <c r="J879" s="136">
        <v>464.64</v>
      </c>
      <c r="K879" s="136"/>
      <c r="L879" s="8">
        <f t="shared" ref="L879" si="2042">SUM(H879:K879)</f>
        <v>464.64</v>
      </c>
      <c r="M879" s="4"/>
      <c r="N879" s="4"/>
      <c r="O879" s="4"/>
      <c r="P879" s="135"/>
      <c r="Q879" s="4"/>
      <c r="R879" s="4"/>
      <c r="S879" s="4"/>
      <c r="T879" s="4"/>
      <c r="U879" s="135"/>
      <c r="V879" s="4"/>
      <c r="W879" s="67"/>
    </row>
    <row r="880" spans="1:23" ht="15.75" hidden="1" outlineLevel="5" x14ac:dyDescent="0.2">
      <c r="A880" s="5" t="s">
        <v>441</v>
      </c>
      <c r="B880" s="5" t="s">
        <v>299</v>
      </c>
      <c r="C880" s="5" t="s">
        <v>432</v>
      </c>
      <c r="D880" s="5"/>
      <c r="E880" s="21" t="s">
        <v>433</v>
      </c>
      <c r="F880" s="4">
        <f>F881</f>
        <v>30</v>
      </c>
      <c r="G880" s="4">
        <f t="shared" si="2041"/>
        <v>0</v>
      </c>
      <c r="H880" s="4">
        <f t="shared" si="2041"/>
        <v>30</v>
      </c>
      <c r="I880" s="135">
        <f t="shared" si="2041"/>
        <v>0</v>
      </c>
      <c r="J880" s="135">
        <f t="shared" si="2041"/>
        <v>0</v>
      </c>
      <c r="K880" s="135">
        <f t="shared" si="2041"/>
        <v>0</v>
      </c>
      <c r="L880" s="4">
        <f t="shared" si="2041"/>
        <v>30</v>
      </c>
      <c r="M880" s="4">
        <f t="shared" ref="M880" si="2043">M881</f>
        <v>0</v>
      </c>
      <c r="N880" s="4">
        <f t="shared" ref="N880" si="2044">N881</f>
        <v>0</v>
      </c>
      <c r="O880" s="4"/>
      <c r="P880" s="135">
        <f t="shared" ref="P880:Q880" si="2045">P881</f>
        <v>0</v>
      </c>
      <c r="Q880" s="4">
        <f t="shared" si="2045"/>
        <v>0</v>
      </c>
      <c r="R880" s="4">
        <f t="shared" ref="R880" si="2046">R881</f>
        <v>0</v>
      </c>
      <c r="S880" s="4">
        <f t="shared" ref="S880" si="2047">S881</f>
        <v>0</v>
      </c>
      <c r="T880" s="4"/>
      <c r="U880" s="135">
        <f t="shared" ref="U880:V880" si="2048">U881</f>
        <v>0</v>
      </c>
      <c r="V880" s="4">
        <f t="shared" si="2048"/>
        <v>0</v>
      </c>
      <c r="W880" s="67"/>
    </row>
    <row r="881" spans="1:23" ht="31.5" hidden="1" outlineLevel="7" x14ac:dyDescent="0.2">
      <c r="A881" s="11" t="s">
        <v>441</v>
      </c>
      <c r="B881" s="11" t="s">
        <v>299</v>
      </c>
      <c r="C881" s="11" t="s">
        <v>432</v>
      </c>
      <c r="D881" s="11" t="s">
        <v>11</v>
      </c>
      <c r="E881" s="16" t="s">
        <v>12</v>
      </c>
      <c r="F881" s="8">
        <v>30</v>
      </c>
      <c r="G881" s="8"/>
      <c r="H881" s="8">
        <f t="shared" ref="H881" si="2049">SUM(F881:G881)</f>
        <v>30</v>
      </c>
      <c r="I881" s="136"/>
      <c r="J881" s="136"/>
      <c r="K881" s="136"/>
      <c r="L881" s="8">
        <f t="shared" ref="L881" si="2050">SUM(H881:K881)</f>
        <v>30</v>
      </c>
      <c r="M881" s="8"/>
      <c r="N881" s="8"/>
      <c r="O881" s="8"/>
      <c r="P881" s="136"/>
      <c r="Q881" s="8">
        <f t="shared" ref="Q881" si="2051">SUM(O881:P881)</f>
        <v>0</v>
      </c>
      <c r="R881" s="8"/>
      <c r="S881" s="8"/>
      <c r="T881" s="8"/>
      <c r="U881" s="136"/>
      <c r="V881" s="8">
        <f t="shared" ref="V881" si="2052">SUM(T881:U881)</f>
        <v>0</v>
      </c>
      <c r="W881" s="67"/>
    </row>
    <row r="882" spans="1:23" ht="47.25" hidden="1" outlineLevel="4" x14ac:dyDescent="0.2">
      <c r="A882" s="5" t="s">
        <v>441</v>
      </c>
      <c r="B882" s="5" t="s">
        <v>299</v>
      </c>
      <c r="C882" s="5" t="s">
        <v>434</v>
      </c>
      <c r="D882" s="5"/>
      <c r="E882" s="21" t="s">
        <v>435</v>
      </c>
      <c r="F882" s="4">
        <f>F883</f>
        <v>70</v>
      </c>
      <c r="G882" s="4">
        <f t="shared" ref="G882:L883" si="2053">G883</f>
        <v>0</v>
      </c>
      <c r="H882" s="4">
        <f t="shared" si="2053"/>
        <v>70</v>
      </c>
      <c r="I882" s="135">
        <f t="shared" si="2053"/>
        <v>0</v>
      </c>
      <c r="J882" s="135">
        <f t="shared" si="2053"/>
        <v>0</v>
      </c>
      <c r="K882" s="135">
        <f t="shared" si="2053"/>
        <v>0</v>
      </c>
      <c r="L882" s="4">
        <f t="shared" si="2053"/>
        <v>70</v>
      </c>
      <c r="M882" s="4">
        <f t="shared" ref="M882:M883" si="2054">M883</f>
        <v>0</v>
      </c>
      <c r="N882" s="4">
        <f t="shared" ref="N882:N883" si="2055">N883</f>
        <v>0</v>
      </c>
      <c r="O882" s="4"/>
      <c r="P882" s="135">
        <f t="shared" ref="P882:Q883" si="2056">P883</f>
        <v>0</v>
      </c>
      <c r="Q882" s="4">
        <f t="shared" si="2056"/>
        <v>0</v>
      </c>
      <c r="R882" s="4">
        <f t="shared" ref="R882:R883" si="2057">R883</f>
        <v>0</v>
      </c>
      <c r="S882" s="4">
        <f t="shared" ref="S882:S883" si="2058">S883</f>
        <v>0</v>
      </c>
      <c r="T882" s="4"/>
      <c r="U882" s="135">
        <f t="shared" ref="U882:V883" si="2059">U883</f>
        <v>0</v>
      </c>
      <c r="V882" s="4">
        <f t="shared" si="2059"/>
        <v>0</v>
      </c>
      <c r="W882" s="67"/>
    </row>
    <row r="883" spans="1:23" ht="31.5" hidden="1" outlineLevel="5" x14ac:dyDescent="0.2">
      <c r="A883" s="5" t="s">
        <v>441</v>
      </c>
      <c r="B883" s="5" t="s">
        <v>299</v>
      </c>
      <c r="C883" s="5" t="s">
        <v>436</v>
      </c>
      <c r="D883" s="5"/>
      <c r="E883" s="21" t="s">
        <v>437</v>
      </c>
      <c r="F883" s="4">
        <f>F884</f>
        <v>70</v>
      </c>
      <c r="G883" s="4">
        <f t="shared" si="2053"/>
        <v>0</v>
      </c>
      <c r="H883" s="4">
        <f t="shared" si="2053"/>
        <v>70</v>
      </c>
      <c r="I883" s="135">
        <f t="shared" si="2053"/>
        <v>0</v>
      </c>
      <c r="J883" s="135">
        <f t="shared" si="2053"/>
        <v>0</v>
      </c>
      <c r="K883" s="135">
        <f t="shared" si="2053"/>
        <v>0</v>
      </c>
      <c r="L883" s="4">
        <f t="shared" si="2053"/>
        <v>70</v>
      </c>
      <c r="M883" s="4">
        <f t="shared" si="2054"/>
        <v>0</v>
      </c>
      <c r="N883" s="4">
        <f t="shared" si="2055"/>
        <v>0</v>
      </c>
      <c r="O883" s="4"/>
      <c r="P883" s="135">
        <f t="shared" si="2056"/>
        <v>0</v>
      </c>
      <c r="Q883" s="4">
        <f t="shared" si="2056"/>
        <v>0</v>
      </c>
      <c r="R883" s="4">
        <f t="shared" si="2057"/>
        <v>0</v>
      </c>
      <c r="S883" s="4">
        <f t="shared" si="2058"/>
        <v>0</v>
      </c>
      <c r="T883" s="4"/>
      <c r="U883" s="135">
        <f t="shared" si="2059"/>
        <v>0</v>
      </c>
      <c r="V883" s="4">
        <f t="shared" si="2059"/>
        <v>0</v>
      </c>
      <c r="W883" s="67"/>
    </row>
    <row r="884" spans="1:23" ht="31.5" hidden="1" outlineLevel="7" x14ac:dyDescent="0.2">
      <c r="A884" s="11" t="s">
        <v>441</v>
      </c>
      <c r="B884" s="11" t="s">
        <v>299</v>
      </c>
      <c r="C884" s="11" t="s">
        <v>436</v>
      </c>
      <c r="D884" s="11" t="s">
        <v>11</v>
      </c>
      <c r="E884" s="16" t="s">
        <v>12</v>
      </c>
      <c r="F884" s="8">
        <v>70</v>
      </c>
      <c r="G884" s="8"/>
      <c r="H884" s="8">
        <f t="shared" ref="H884" si="2060">SUM(F884:G884)</f>
        <v>70</v>
      </c>
      <c r="I884" s="136"/>
      <c r="J884" s="136"/>
      <c r="K884" s="136"/>
      <c r="L884" s="8">
        <f t="shared" ref="L884" si="2061">SUM(H884:K884)</f>
        <v>70</v>
      </c>
      <c r="M884" s="8"/>
      <c r="N884" s="8"/>
      <c r="O884" s="8"/>
      <c r="P884" s="136"/>
      <c r="Q884" s="8">
        <f t="shared" ref="Q884" si="2062">SUM(O884:P884)</f>
        <v>0</v>
      </c>
      <c r="R884" s="8"/>
      <c r="S884" s="8"/>
      <c r="T884" s="8"/>
      <c r="U884" s="136"/>
      <c r="V884" s="8">
        <f t="shared" ref="V884" si="2063">SUM(T884:U884)</f>
        <v>0</v>
      </c>
      <c r="W884" s="67"/>
    </row>
    <row r="885" spans="1:23" ht="31.5" hidden="1" outlineLevel="4" x14ac:dyDescent="0.2">
      <c r="A885" s="5" t="s">
        <v>441</v>
      </c>
      <c r="B885" s="5" t="s">
        <v>299</v>
      </c>
      <c r="C885" s="5" t="s">
        <v>480</v>
      </c>
      <c r="D885" s="5"/>
      <c r="E885" s="21" t="s">
        <v>481</v>
      </c>
      <c r="F885" s="4">
        <f>F886</f>
        <v>20</v>
      </c>
      <c r="G885" s="4">
        <f t="shared" ref="G885:L886" si="2064">G886</f>
        <v>0</v>
      </c>
      <c r="H885" s="4">
        <f t="shared" si="2064"/>
        <v>20</v>
      </c>
      <c r="I885" s="135">
        <f t="shared" si="2064"/>
        <v>0</v>
      </c>
      <c r="J885" s="135">
        <f t="shared" si="2064"/>
        <v>0</v>
      </c>
      <c r="K885" s="135">
        <f t="shared" si="2064"/>
        <v>0</v>
      </c>
      <c r="L885" s="4">
        <f t="shared" si="2064"/>
        <v>20</v>
      </c>
      <c r="M885" s="4">
        <f t="shared" ref="M885:M886" si="2065">M886</f>
        <v>0</v>
      </c>
      <c r="N885" s="4">
        <f t="shared" ref="N885:N886" si="2066">N886</f>
        <v>0</v>
      </c>
      <c r="O885" s="4"/>
      <c r="P885" s="135">
        <f t="shared" ref="P885:Q886" si="2067">P886</f>
        <v>0</v>
      </c>
      <c r="Q885" s="4">
        <f t="shared" si="2067"/>
        <v>0</v>
      </c>
      <c r="R885" s="4">
        <f t="shared" ref="R885:R886" si="2068">R886</f>
        <v>0</v>
      </c>
      <c r="S885" s="4">
        <f t="shared" ref="S885:S886" si="2069">S886</f>
        <v>0</v>
      </c>
      <c r="T885" s="4"/>
      <c r="U885" s="135">
        <f t="shared" ref="U885:V886" si="2070">U886</f>
        <v>0</v>
      </c>
      <c r="V885" s="4">
        <f t="shared" si="2070"/>
        <v>0</v>
      </c>
      <c r="W885" s="67"/>
    </row>
    <row r="886" spans="1:23" ht="15.75" hidden="1" outlineLevel="5" x14ac:dyDescent="0.2">
      <c r="A886" s="5" t="s">
        <v>441</v>
      </c>
      <c r="B886" s="5" t="s">
        <v>299</v>
      </c>
      <c r="C886" s="5" t="s">
        <v>482</v>
      </c>
      <c r="D886" s="5"/>
      <c r="E886" s="21" t="s">
        <v>483</v>
      </c>
      <c r="F886" s="4">
        <f>F887</f>
        <v>20</v>
      </c>
      <c r="G886" s="4">
        <f t="shared" si="2064"/>
        <v>0</v>
      </c>
      <c r="H886" s="4">
        <f t="shared" si="2064"/>
        <v>20</v>
      </c>
      <c r="I886" s="135">
        <f t="shared" si="2064"/>
        <v>0</v>
      </c>
      <c r="J886" s="135">
        <f t="shared" si="2064"/>
        <v>0</v>
      </c>
      <c r="K886" s="135">
        <f t="shared" si="2064"/>
        <v>0</v>
      </c>
      <c r="L886" s="4">
        <f t="shared" si="2064"/>
        <v>20</v>
      </c>
      <c r="M886" s="4">
        <f t="shared" si="2065"/>
        <v>0</v>
      </c>
      <c r="N886" s="4">
        <f t="shared" si="2066"/>
        <v>0</v>
      </c>
      <c r="O886" s="4"/>
      <c r="P886" s="135">
        <f t="shared" si="2067"/>
        <v>0</v>
      </c>
      <c r="Q886" s="4">
        <f t="shared" si="2067"/>
        <v>0</v>
      </c>
      <c r="R886" s="4">
        <f t="shared" si="2068"/>
        <v>0</v>
      </c>
      <c r="S886" s="4">
        <f t="shared" si="2069"/>
        <v>0</v>
      </c>
      <c r="T886" s="4"/>
      <c r="U886" s="135">
        <f t="shared" si="2070"/>
        <v>0</v>
      </c>
      <c r="V886" s="4">
        <f t="shared" si="2070"/>
        <v>0</v>
      </c>
      <c r="W886" s="67"/>
    </row>
    <row r="887" spans="1:23" ht="31.5" hidden="1" outlineLevel="7" x14ac:dyDescent="0.2">
      <c r="A887" s="11" t="s">
        <v>441</v>
      </c>
      <c r="B887" s="11" t="s">
        <v>299</v>
      </c>
      <c r="C887" s="11" t="s">
        <v>482</v>
      </c>
      <c r="D887" s="11" t="s">
        <v>11</v>
      </c>
      <c r="E887" s="16" t="s">
        <v>12</v>
      </c>
      <c r="F887" s="8">
        <v>20</v>
      </c>
      <c r="G887" s="8"/>
      <c r="H887" s="8">
        <f t="shared" ref="H887" si="2071">SUM(F887:G887)</f>
        <v>20</v>
      </c>
      <c r="I887" s="136"/>
      <c r="J887" s="136"/>
      <c r="K887" s="136"/>
      <c r="L887" s="8">
        <f t="shared" ref="L887" si="2072">SUM(H887:K887)</f>
        <v>20</v>
      </c>
      <c r="M887" s="8"/>
      <c r="N887" s="8"/>
      <c r="O887" s="8"/>
      <c r="P887" s="136"/>
      <c r="Q887" s="8">
        <f t="shared" ref="Q887" si="2073">SUM(O887:P887)</f>
        <v>0</v>
      </c>
      <c r="R887" s="8"/>
      <c r="S887" s="8"/>
      <c r="T887" s="8"/>
      <c r="U887" s="136"/>
      <c r="V887" s="8">
        <f t="shared" ref="V887" si="2074">SUM(T887:U887)</f>
        <v>0</v>
      </c>
      <c r="W887" s="67"/>
    </row>
    <row r="888" spans="1:23" ht="15.75" outlineLevel="7" x14ac:dyDescent="0.2">
      <c r="A888" s="5" t="s">
        <v>441</v>
      </c>
      <c r="B888" s="5" t="s">
        <v>569</v>
      </c>
      <c r="C888" s="11"/>
      <c r="D888" s="11"/>
      <c r="E888" s="12" t="s">
        <v>553</v>
      </c>
      <c r="F888" s="4">
        <f>F889</f>
        <v>15963.000000000002</v>
      </c>
      <c r="G888" s="4">
        <f t="shared" ref="G888:L891" si="2075">G889</f>
        <v>0</v>
      </c>
      <c r="H888" s="4">
        <f t="shared" si="2075"/>
        <v>15963.000000000002</v>
      </c>
      <c r="I888" s="135">
        <f t="shared" si="2075"/>
        <v>4653.8780000000006</v>
      </c>
      <c r="J888" s="135">
        <f t="shared" si="2075"/>
        <v>0</v>
      </c>
      <c r="K888" s="135">
        <f t="shared" si="2075"/>
        <v>0</v>
      </c>
      <c r="L888" s="4">
        <f t="shared" si="2075"/>
        <v>20616.878000000001</v>
      </c>
      <c r="M888" s="4">
        <f t="shared" ref="M888:R888" si="2076">M889</f>
        <v>15626.4</v>
      </c>
      <c r="N888" s="4">
        <f t="shared" ref="N888:N891" si="2077">N889</f>
        <v>0</v>
      </c>
      <c r="O888" s="4">
        <f t="shared" ref="O888:Q891" si="2078">O889</f>
        <v>15626.4</v>
      </c>
      <c r="P888" s="135">
        <f t="shared" si="2078"/>
        <v>6557.8579999999993</v>
      </c>
      <c r="Q888" s="4">
        <f t="shared" si="2078"/>
        <v>22184.258000000002</v>
      </c>
      <c r="R888" s="4">
        <f t="shared" si="2076"/>
        <v>3000</v>
      </c>
      <c r="S888" s="4">
        <f t="shared" ref="S888:S891" si="2079">S889</f>
        <v>0</v>
      </c>
      <c r="T888" s="4">
        <f t="shared" ref="T888:V891" si="2080">T889</f>
        <v>3000</v>
      </c>
      <c r="U888" s="135">
        <f t="shared" si="2080"/>
        <v>20074.625</v>
      </c>
      <c r="V888" s="4">
        <f t="shared" si="2080"/>
        <v>23074.625</v>
      </c>
      <c r="W888" s="67"/>
    </row>
    <row r="889" spans="1:23" ht="15.75" outlineLevel="1" x14ac:dyDescent="0.2">
      <c r="A889" s="5" t="s">
        <v>441</v>
      </c>
      <c r="B889" s="5" t="s">
        <v>314</v>
      </c>
      <c r="C889" s="5"/>
      <c r="D889" s="5"/>
      <c r="E889" s="21" t="s">
        <v>709</v>
      </c>
      <c r="F889" s="4">
        <f>F890</f>
        <v>15963.000000000002</v>
      </c>
      <c r="G889" s="4">
        <f t="shared" si="2075"/>
        <v>0</v>
      </c>
      <c r="H889" s="4">
        <f t="shared" si="2075"/>
        <v>15963.000000000002</v>
      </c>
      <c r="I889" s="135">
        <f t="shared" si="2075"/>
        <v>4653.8780000000006</v>
      </c>
      <c r="J889" s="135">
        <f t="shared" si="2075"/>
        <v>0</v>
      </c>
      <c r="K889" s="135">
        <f t="shared" si="2075"/>
        <v>0</v>
      </c>
      <c r="L889" s="4">
        <f t="shared" si="2075"/>
        <v>20616.878000000001</v>
      </c>
      <c r="M889" s="4">
        <f t="shared" ref="M889:R891" si="2081">M890</f>
        <v>15626.4</v>
      </c>
      <c r="N889" s="4">
        <f t="shared" si="2077"/>
        <v>0</v>
      </c>
      <c r="O889" s="4">
        <f t="shared" si="2078"/>
        <v>15626.4</v>
      </c>
      <c r="P889" s="135">
        <f t="shared" si="2078"/>
        <v>6557.8579999999993</v>
      </c>
      <c r="Q889" s="4">
        <f t="shared" si="2078"/>
        <v>22184.258000000002</v>
      </c>
      <c r="R889" s="4">
        <f t="shared" si="2081"/>
        <v>3000</v>
      </c>
      <c r="S889" s="4">
        <f t="shared" si="2079"/>
        <v>0</v>
      </c>
      <c r="T889" s="4">
        <f t="shared" si="2080"/>
        <v>3000</v>
      </c>
      <c r="U889" s="135">
        <f t="shared" si="2080"/>
        <v>20074.625</v>
      </c>
      <c r="V889" s="4">
        <f t="shared" si="2080"/>
        <v>23074.625</v>
      </c>
      <c r="W889" s="67"/>
    </row>
    <row r="890" spans="1:23" ht="31.5" outlineLevel="2" x14ac:dyDescent="0.2">
      <c r="A890" s="5" t="s">
        <v>441</v>
      </c>
      <c r="B890" s="5" t="s">
        <v>314</v>
      </c>
      <c r="C890" s="5" t="s">
        <v>42</v>
      </c>
      <c r="D890" s="5"/>
      <c r="E890" s="21" t="s">
        <v>43</v>
      </c>
      <c r="F890" s="4">
        <f>F891</f>
        <v>15963.000000000002</v>
      </c>
      <c r="G890" s="4">
        <f t="shared" si="2075"/>
        <v>0</v>
      </c>
      <c r="H890" s="4">
        <f t="shared" si="2075"/>
        <v>15963.000000000002</v>
      </c>
      <c r="I890" s="135">
        <f t="shared" si="2075"/>
        <v>4653.8780000000006</v>
      </c>
      <c r="J890" s="135">
        <f t="shared" si="2075"/>
        <v>0</v>
      </c>
      <c r="K890" s="135">
        <f t="shared" si="2075"/>
        <v>0</v>
      </c>
      <c r="L890" s="4">
        <f t="shared" si="2075"/>
        <v>20616.878000000001</v>
      </c>
      <c r="M890" s="4">
        <f t="shared" si="2081"/>
        <v>15626.4</v>
      </c>
      <c r="N890" s="4">
        <f t="shared" si="2077"/>
        <v>0</v>
      </c>
      <c r="O890" s="4">
        <f t="shared" si="2078"/>
        <v>15626.4</v>
      </c>
      <c r="P890" s="135">
        <f t="shared" si="2078"/>
        <v>6557.8579999999993</v>
      </c>
      <c r="Q890" s="4">
        <f t="shared" si="2078"/>
        <v>22184.258000000002</v>
      </c>
      <c r="R890" s="4">
        <f t="shared" si="2081"/>
        <v>3000</v>
      </c>
      <c r="S890" s="4">
        <f t="shared" si="2079"/>
        <v>0</v>
      </c>
      <c r="T890" s="4">
        <f t="shared" si="2080"/>
        <v>3000</v>
      </c>
      <c r="U890" s="135">
        <f t="shared" si="2080"/>
        <v>20074.625</v>
      </c>
      <c r="V890" s="4">
        <f t="shared" si="2080"/>
        <v>23074.625</v>
      </c>
      <c r="W890" s="67"/>
    </row>
    <row r="891" spans="1:23" ht="31.5" outlineLevel="3" x14ac:dyDescent="0.2">
      <c r="A891" s="5" t="s">
        <v>441</v>
      </c>
      <c r="B891" s="5" t="s">
        <v>314</v>
      </c>
      <c r="C891" s="5" t="s">
        <v>484</v>
      </c>
      <c r="D891" s="5"/>
      <c r="E891" s="21" t="s">
        <v>485</v>
      </c>
      <c r="F891" s="4">
        <f>F892</f>
        <v>15963.000000000002</v>
      </c>
      <c r="G891" s="4">
        <f t="shared" si="2075"/>
        <v>0</v>
      </c>
      <c r="H891" s="4">
        <f t="shared" si="2075"/>
        <v>15963.000000000002</v>
      </c>
      <c r="I891" s="135">
        <f t="shared" si="2075"/>
        <v>4653.8780000000006</v>
      </c>
      <c r="J891" s="135">
        <f t="shared" si="2075"/>
        <v>0</v>
      </c>
      <c r="K891" s="135">
        <f t="shared" si="2075"/>
        <v>0</v>
      </c>
      <c r="L891" s="4">
        <f t="shared" si="2075"/>
        <v>20616.878000000001</v>
      </c>
      <c r="M891" s="4">
        <f t="shared" si="2081"/>
        <v>15626.4</v>
      </c>
      <c r="N891" s="4">
        <f t="shared" si="2077"/>
        <v>0</v>
      </c>
      <c r="O891" s="4">
        <f t="shared" si="2078"/>
        <v>15626.4</v>
      </c>
      <c r="P891" s="135">
        <f t="shared" si="2078"/>
        <v>6557.8579999999993</v>
      </c>
      <c r="Q891" s="4">
        <f t="shared" si="2078"/>
        <v>22184.258000000002</v>
      </c>
      <c r="R891" s="4">
        <f t="shared" si="2081"/>
        <v>3000</v>
      </c>
      <c r="S891" s="4">
        <f t="shared" si="2079"/>
        <v>0</v>
      </c>
      <c r="T891" s="4">
        <f t="shared" si="2080"/>
        <v>3000</v>
      </c>
      <c r="U891" s="135">
        <f t="shared" si="2080"/>
        <v>20074.625</v>
      </c>
      <c r="V891" s="4">
        <f t="shared" si="2080"/>
        <v>23074.625</v>
      </c>
      <c r="W891" s="67"/>
    </row>
    <row r="892" spans="1:23" ht="31.5" outlineLevel="4" x14ac:dyDescent="0.2">
      <c r="A892" s="5" t="s">
        <v>441</v>
      </c>
      <c r="B892" s="5" t="s">
        <v>314</v>
      </c>
      <c r="C892" s="5" t="s">
        <v>486</v>
      </c>
      <c r="D892" s="5"/>
      <c r="E892" s="21" t="s">
        <v>487</v>
      </c>
      <c r="F892" s="4">
        <f>F897+F895+F893+F899</f>
        <v>15963.000000000002</v>
      </c>
      <c r="G892" s="4">
        <f t="shared" ref="G892:J892" si="2082">G897+G895+G893+G899</f>
        <v>0</v>
      </c>
      <c r="H892" s="4">
        <f t="shared" si="2082"/>
        <v>15963.000000000002</v>
      </c>
      <c r="I892" s="135">
        <f t="shared" si="2082"/>
        <v>4653.8780000000006</v>
      </c>
      <c r="J892" s="135">
        <f t="shared" si="2082"/>
        <v>0</v>
      </c>
      <c r="K892" s="135">
        <f t="shared" ref="K892:L892" si="2083">K897+K895+K893+K899</f>
        <v>0</v>
      </c>
      <c r="L892" s="4">
        <f t="shared" si="2083"/>
        <v>20616.878000000001</v>
      </c>
      <c r="M892" s="4">
        <f t="shared" ref="M892:R892" si="2084">M897+M895+M893+M899</f>
        <v>15626.4</v>
      </c>
      <c r="N892" s="4">
        <f t="shared" ref="N892" si="2085">N897+N895+N893+N899</f>
        <v>0</v>
      </c>
      <c r="O892" s="4">
        <f t="shared" ref="O892:Q892" si="2086">O897+O895+O893+O899</f>
        <v>15626.4</v>
      </c>
      <c r="P892" s="135">
        <f t="shared" si="2086"/>
        <v>6557.8579999999993</v>
      </c>
      <c r="Q892" s="4">
        <f t="shared" si="2086"/>
        <v>22184.258000000002</v>
      </c>
      <c r="R892" s="4">
        <f t="shared" si="2084"/>
        <v>3000</v>
      </c>
      <c r="S892" s="4">
        <f t="shared" ref="S892" si="2087">S897+S895+S893+S899</f>
        <v>0</v>
      </c>
      <c r="T892" s="4">
        <f t="shared" ref="T892:V892" si="2088">T897+T895+T893+T899</f>
        <v>3000</v>
      </c>
      <c r="U892" s="135">
        <f t="shared" si="2088"/>
        <v>20074.625</v>
      </c>
      <c r="V892" s="4">
        <f t="shared" si="2088"/>
        <v>23074.625</v>
      </c>
      <c r="W892" s="67"/>
    </row>
    <row r="893" spans="1:23" s="93" customFormat="1" ht="15.75" outlineLevel="5" x14ac:dyDescent="0.2">
      <c r="A893" s="5" t="s">
        <v>441</v>
      </c>
      <c r="B893" s="5" t="s">
        <v>314</v>
      </c>
      <c r="C893" s="213" t="s">
        <v>488</v>
      </c>
      <c r="D893" s="5"/>
      <c r="E893" s="21" t="s">
        <v>595</v>
      </c>
      <c r="F893" s="4">
        <f>F894</f>
        <v>5760.7</v>
      </c>
      <c r="G893" s="4">
        <f t="shared" ref="G893:L893" si="2089">G894</f>
        <v>0</v>
      </c>
      <c r="H893" s="4">
        <f t="shared" si="2089"/>
        <v>5760.7</v>
      </c>
      <c r="I893" s="135">
        <f t="shared" si="2089"/>
        <v>7615.1310000000003</v>
      </c>
      <c r="J893" s="135">
        <f t="shared" si="2089"/>
        <v>0</v>
      </c>
      <c r="K893" s="135">
        <f t="shared" si="2089"/>
        <v>0</v>
      </c>
      <c r="L893" s="4">
        <f t="shared" si="2089"/>
        <v>13375.831</v>
      </c>
      <c r="M893" s="4">
        <f t="shared" ref="M893:R893" si="2090">M894</f>
        <v>5760.7</v>
      </c>
      <c r="N893" s="4">
        <f t="shared" ref="N893" si="2091">N894</f>
        <v>0</v>
      </c>
      <c r="O893" s="4">
        <f t="shared" ref="O893:Q893" si="2092">O894</f>
        <v>5760.7</v>
      </c>
      <c r="P893" s="135">
        <f t="shared" si="2092"/>
        <v>12209.237999999999</v>
      </c>
      <c r="Q893" s="4">
        <f t="shared" si="2092"/>
        <v>17969.937999999998</v>
      </c>
      <c r="R893" s="4">
        <f t="shared" si="2090"/>
        <v>0</v>
      </c>
      <c r="S893" s="4">
        <f t="shared" ref="S893" si="2093">S894</f>
        <v>0</v>
      </c>
      <c r="T893" s="4"/>
      <c r="U893" s="135">
        <f t="shared" ref="U893:V893" si="2094">U894</f>
        <v>17750.947</v>
      </c>
      <c r="V893" s="4">
        <f t="shared" si="2094"/>
        <v>17750.947</v>
      </c>
      <c r="W893" s="67"/>
    </row>
    <row r="894" spans="1:23" s="93" customFormat="1" ht="15.75" outlineLevel="5" x14ac:dyDescent="0.2">
      <c r="A894" s="11" t="s">
        <v>441</v>
      </c>
      <c r="B894" s="11" t="s">
        <v>314</v>
      </c>
      <c r="C894" s="214" t="s">
        <v>488</v>
      </c>
      <c r="D894" s="11" t="s">
        <v>33</v>
      </c>
      <c r="E894" s="16" t="s">
        <v>34</v>
      </c>
      <c r="F894" s="8">
        <v>5760.7</v>
      </c>
      <c r="G894" s="8"/>
      <c r="H894" s="8">
        <f t="shared" ref="H894" si="2095">SUM(F894:G894)</f>
        <v>5760.7</v>
      </c>
      <c r="I894" s="136">
        <v>7615.1310000000003</v>
      </c>
      <c r="J894" s="136"/>
      <c r="K894" s="136"/>
      <c r="L894" s="8">
        <f t="shared" ref="L894" si="2096">SUM(H894:K894)</f>
        <v>13375.831</v>
      </c>
      <c r="M894" s="8">
        <v>5760.7</v>
      </c>
      <c r="N894" s="8"/>
      <c r="O894" s="8">
        <f t="shared" ref="O894" si="2097">SUM(M894:N894)</f>
        <v>5760.7</v>
      </c>
      <c r="P894" s="136">
        <v>12209.237999999999</v>
      </c>
      <c r="Q894" s="8">
        <f t="shared" ref="Q894" si="2098">SUM(O894:P894)</f>
        <v>17969.937999999998</v>
      </c>
      <c r="R894" s="8"/>
      <c r="S894" s="8"/>
      <c r="T894" s="8"/>
      <c r="U894" s="136">
        <v>17750.947</v>
      </c>
      <c r="V894" s="8">
        <f t="shared" ref="V894" si="2099">SUM(T894:U894)</f>
        <v>17750.947</v>
      </c>
      <c r="W894" s="67"/>
    </row>
    <row r="895" spans="1:23" s="93" customFormat="1" ht="31.5" outlineLevel="5" x14ac:dyDescent="0.2">
      <c r="A895" s="5" t="s">
        <v>441</v>
      </c>
      <c r="B895" s="5" t="s">
        <v>314</v>
      </c>
      <c r="C895" s="5" t="s">
        <v>489</v>
      </c>
      <c r="D895" s="5"/>
      <c r="E895" s="21" t="s">
        <v>648</v>
      </c>
      <c r="F895" s="4">
        <f>F896</f>
        <v>2200</v>
      </c>
      <c r="G895" s="4">
        <f t="shared" ref="G895:L895" si="2100">G896</f>
        <v>0</v>
      </c>
      <c r="H895" s="4">
        <f t="shared" si="2100"/>
        <v>2200</v>
      </c>
      <c r="I895" s="135">
        <f t="shared" si="2100"/>
        <v>0</v>
      </c>
      <c r="J895" s="135">
        <f t="shared" si="2100"/>
        <v>0</v>
      </c>
      <c r="K895" s="135">
        <f t="shared" si="2100"/>
        <v>0</v>
      </c>
      <c r="L895" s="4">
        <f t="shared" si="2100"/>
        <v>2200</v>
      </c>
      <c r="M895" s="4">
        <f t="shared" ref="M895:R895" si="2101">M896</f>
        <v>2200</v>
      </c>
      <c r="N895" s="4">
        <f t="shared" ref="N895" si="2102">N896</f>
        <v>0</v>
      </c>
      <c r="O895" s="4">
        <f t="shared" ref="O895:Q895" si="2103">O896</f>
        <v>2200</v>
      </c>
      <c r="P895" s="135">
        <f t="shared" si="2103"/>
        <v>0</v>
      </c>
      <c r="Q895" s="4">
        <f t="shared" si="2103"/>
        <v>2200</v>
      </c>
      <c r="R895" s="4">
        <f t="shared" si="2101"/>
        <v>3000</v>
      </c>
      <c r="S895" s="4">
        <f t="shared" ref="S895" si="2104">S896</f>
        <v>0</v>
      </c>
      <c r="T895" s="4">
        <f t="shared" ref="T895:V895" si="2105">T896</f>
        <v>3000</v>
      </c>
      <c r="U895" s="135">
        <f t="shared" si="2105"/>
        <v>0</v>
      </c>
      <c r="V895" s="4">
        <f t="shared" si="2105"/>
        <v>3000</v>
      </c>
      <c r="W895" s="67"/>
    </row>
    <row r="896" spans="1:23" s="93" customFormat="1" ht="15.75" outlineLevel="7" x14ac:dyDescent="0.2">
      <c r="A896" s="11" t="s">
        <v>441</v>
      </c>
      <c r="B896" s="11" t="s">
        <v>314</v>
      </c>
      <c r="C896" s="11" t="s">
        <v>489</v>
      </c>
      <c r="D896" s="11" t="s">
        <v>33</v>
      </c>
      <c r="E896" s="16" t="s">
        <v>34</v>
      </c>
      <c r="F896" s="8">
        <v>2200</v>
      </c>
      <c r="G896" s="8"/>
      <c r="H896" s="8">
        <f t="shared" ref="H896" si="2106">SUM(F896:G896)</f>
        <v>2200</v>
      </c>
      <c r="I896" s="136"/>
      <c r="J896" s="136"/>
      <c r="K896" s="136"/>
      <c r="L896" s="8">
        <f t="shared" ref="L896" si="2107">SUM(H896:K896)</f>
        <v>2200</v>
      </c>
      <c r="M896" s="8">
        <v>2200</v>
      </c>
      <c r="N896" s="8"/>
      <c r="O896" s="8">
        <f t="shared" ref="O896" si="2108">SUM(M896:N896)</f>
        <v>2200</v>
      </c>
      <c r="P896" s="136"/>
      <c r="Q896" s="8">
        <f t="shared" ref="Q896" si="2109">SUM(O896:P896)</f>
        <v>2200</v>
      </c>
      <c r="R896" s="8">
        <v>3000</v>
      </c>
      <c r="S896" s="8"/>
      <c r="T896" s="8">
        <f t="shared" ref="T896" si="2110">SUM(R896:S896)</f>
        <v>3000</v>
      </c>
      <c r="U896" s="136"/>
      <c r="V896" s="8">
        <f t="shared" ref="V896" si="2111">SUM(T896:U896)</f>
        <v>3000</v>
      </c>
      <c r="W896" s="67"/>
    </row>
    <row r="897" spans="1:23" s="92" customFormat="1" ht="31.5" outlineLevel="5" x14ac:dyDescent="0.2">
      <c r="A897" s="5" t="s">
        <v>441</v>
      </c>
      <c r="B897" s="5" t="s">
        <v>314</v>
      </c>
      <c r="C897" s="5" t="s">
        <v>489</v>
      </c>
      <c r="D897" s="5"/>
      <c r="E897" s="21" t="s">
        <v>649</v>
      </c>
      <c r="F897" s="4">
        <f>F898</f>
        <v>6001.7</v>
      </c>
      <c r="G897" s="4">
        <f t="shared" ref="G897:L897" si="2112">G898</f>
        <v>0</v>
      </c>
      <c r="H897" s="4">
        <f t="shared" si="2112"/>
        <v>6001.7</v>
      </c>
      <c r="I897" s="135">
        <f t="shared" si="2112"/>
        <v>-2220.915</v>
      </c>
      <c r="J897" s="135">
        <f t="shared" si="2112"/>
        <v>0</v>
      </c>
      <c r="K897" s="135">
        <f t="shared" si="2112"/>
        <v>0</v>
      </c>
      <c r="L897" s="4">
        <f t="shared" si="2112"/>
        <v>3780.7849999999999</v>
      </c>
      <c r="M897" s="4">
        <f t="shared" ref="M897:R899" si="2113">M898</f>
        <v>5749.3</v>
      </c>
      <c r="N897" s="4">
        <f t="shared" ref="N897" si="2114">N898</f>
        <v>0</v>
      </c>
      <c r="O897" s="4">
        <f t="shared" ref="O897:Q897" si="2115">O898</f>
        <v>5749.3</v>
      </c>
      <c r="P897" s="135">
        <f t="shared" si="2115"/>
        <v>-4238.5600000000004</v>
      </c>
      <c r="Q897" s="4">
        <f t="shared" si="2115"/>
        <v>1510.7399999999998</v>
      </c>
      <c r="R897" s="4">
        <f t="shared" si="2113"/>
        <v>0</v>
      </c>
      <c r="S897" s="4">
        <f t="shared" ref="S897" si="2116">S898</f>
        <v>0</v>
      </c>
      <c r="T897" s="4"/>
      <c r="U897" s="135">
        <f t="shared" ref="U897:V897" si="2117">U898</f>
        <v>1742.7584999999999</v>
      </c>
      <c r="V897" s="4">
        <f t="shared" si="2117"/>
        <v>1742.7584999999999</v>
      </c>
      <c r="W897" s="67"/>
    </row>
    <row r="898" spans="1:23" s="92" customFormat="1" ht="15.75" outlineLevel="7" x14ac:dyDescent="0.2">
      <c r="A898" s="11" t="s">
        <v>441</v>
      </c>
      <c r="B898" s="11" t="s">
        <v>314</v>
      </c>
      <c r="C898" s="11" t="s">
        <v>489</v>
      </c>
      <c r="D898" s="11" t="s">
        <v>33</v>
      </c>
      <c r="E898" s="16" t="s">
        <v>34</v>
      </c>
      <c r="F898" s="8">
        <v>6001.7</v>
      </c>
      <c r="G898" s="8"/>
      <c r="H898" s="8">
        <f t="shared" ref="H898" si="2118">SUM(F898:G898)</f>
        <v>6001.7</v>
      </c>
      <c r="I898" s="136">
        <v>-2220.915</v>
      </c>
      <c r="J898" s="136"/>
      <c r="K898" s="136"/>
      <c r="L898" s="8">
        <f t="shared" ref="L898" si="2119">SUM(H898:K898)</f>
        <v>3780.7849999999999</v>
      </c>
      <c r="M898" s="8">
        <v>5749.3</v>
      </c>
      <c r="N898" s="8"/>
      <c r="O898" s="8">
        <f t="shared" ref="O898" si="2120">SUM(M898:N898)</f>
        <v>5749.3</v>
      </c>
      <c r="P898" s="136">
        <v>-4238.5600000000004</v>
      </c>
      <c r="Q898" s="8">
        <f t="shared" ref="Q898" si="2121">SUM(O898:P898)</f>
        <v>1510.7399999999998</v>
      </c>
      <c r="R898" s="8"/>
      <c r="S898" s="8"/>
      <c r="T898" s="8"/>
      <c r="U898" s="136">
        <v>1742.7584999999999</v>
      </c>
      <c r="V898" s="8">
        <f t="shared" ref="V898" si="2122">SUM(T898:U898)</f>
        <v>1742.7584999999999</v>
      </c>
      <c r="W898" s="67"/>
    </row>
    <row r="899" spans="1:23" s="92" customFormat="1" ht="31.5" outlineLevel="5" x14ac:dyDescent="0.2">
      <c r="A899" s="5" t="s">
        <v>441</v>
      </c>
      <c r="B899" s="5" t="s">
        <v>314</v>
      </c>
      <c r="C899" s="5" t="s">
        <v>489</v>
      </c>
      <c r="D899" s="5"/>
      <c r="E899" s="21" t="s">
        <v>650</v>
      </c>
      <c r="F899" s="4">
        <f>F900</f>
        <v>2000.6</v>
      </c>
      <c r="G899" s="4">
        <f t="shared" ref="G899:L899" si="2123">G900</f>
        <v>0</v>
      </c>
      <c r="H899" s="4">
        <f t="shared" si="2123"/>
        <v>2000.6</v>
      </c>
      <c r="I899" s="135">
        <f t="shared" si="2123"/>
        <v>-740.33799999999997</v>
      </c>
      <c r="J899" s="135">
        <f t="shared" si="2123"/>
        <v>0</v>
      </c>
      <c r="K899" s="135">
        <f t="shared" si="2123"/>
        <v>0</v>
      </c>
      <c r="L899" s="4">
        <f t="shared" si="2123"/>
        <v>1260.2619999999999</v>
      </c>
      <c r="M899" s="4">
        <f t="shared" si="2113"/>
        <v>1916.4</v>
      </c>
      <c r="N899" s="4">
        <f t="shared" ref="N899" si="2124">N900</f>
        <v>0</v>
      </c>
      <c r="O899" s="4">
        <f t="shared" ref="O899:Q899" si="2125">O900</f>
        <v>1916.4</v>
      </c>
      <c r="P899" s="135">
        <f t="shared" si="2125"/>
        <v>-1412.82</v>
      </c>
      <c r="Q899" s="4">
        <f t="shared" si="2125"/>
        <v>503.58000000000015</v>
      </c>
      <c r="R899" s="4">
        <f t="shared" si="2113"/>
        <v>0</v>
      </c>
      <c r="S899" s="4">
        <f t="shared" ref="S899" si="2126">S900</f>
        <v>0</v>
      </c>
      <c r="T899" s="4"/>
      <c r="U899" s="135">
        <f t="shared" ref="U899:V899" si="2127">U900</f>
        <v>580.91949999999997</v>
      </c>
      <c r="V899" s="4">
        <f t="shared" si="2127"/>
        <v>580.91949999999997</v>
      </c>
      <c r="W899" s="67"/>
    </row>
    <row r="900" spans="1:23" s="92" customFormat="1" ht="15.75" outlineLevel="7" x14ac:dyDescent="0.2">
      <c r="A900" s="11" t="s">
        <v>441</v>
      </c>
      <c r="B900" s="11" t="s">
        <v>314</v>
      </c>
      <c r="C900" s="11" t="s">
        <v>489</v>
      </c>
      <c r="D900" s="11" t="s">
        <v>33</v>
      </c>
      <c r="E900" s="16" t="s">
        <v>34</v>
      </c>
      <c r="F900" s="8">
        <v>2000.6</v>
      </c>
      <c r="G900" s="8"/>
      <c r="H900" s="8">
        <f t="shared" ref="H900" si="2128">SUM(F900:G900)</f>
        <v>2000.6</v>
      </c>
      <c r="I900" s="136">
        <v>-740.33799999999997</v>
      </c>
      <c r="J900" s="136"/>
      <c r="K900" s="136"/>
      <c r="L900" s="8">
        <f t="shared" ref="L900" si="2129">SUM(H900:K900)</f>
        <v>1260.2619999999999</v>
      </c>
      <c r="M900" s="8">
        <v>1916.4</v>
      </c>
      <c r="N900" s="8"/>
      <c r="O900" s="8">
        <f t="shared" ref="O900" si="2130">SUM(M900:N900)</f>
        <v>1916.4</v>
      </c>
      <c r="P900" s="136">
        <v>-1412.82</v>
      </c>
      <c r="Q900" s="8">
        <f t="shared" ref="Q900" si="2131">SUM(O900:P900)</f>
        <v>503.58000000000015</v>
      </c>
      <c r="R900" s="8"/>
      <c r="S900" s="8"/>
      <c r="T900" s="8"/>
      <c r="U900" s="136">
        <v>580.91949999999997</v>
      </c>
      <c r="V900" s="8">
        <f t="shared" ref="V900" si="2132">SUM(T900:U900)</f>
        <v>580.91949999999997</v>
      </c>
      <c r="W900" s="67"/>
    </row>
    <row r="901" spans="1:23" s="92" customFormat="1" ht="15.75" outlineLevel="7" x14ac:dyDescent="0.2">
      <c r="A901" s="11"/>
      <c r="B901" s="11"/>
      <c r="C901" s="11"/>
      <c r="D901" s="11"/>
      <c r="E901" s="16"/>
      <c r="F901" s="8"/>
      <c r="G901" s="8"/>
      <c r="H901" s="8"/>
      <c r="I901" s="136"/>
      <c r="J901" s="136"/>
      <c r="K901" s="136"/>
      <c r="L901" s="8"/>
      <c r="M901" s="8"/>
      <c r="N901" s="8"/>
      <c r="O901" s="8"/>
      <c r="P901" s="136"/>
      <c r="Q901" s="8"/>
      <c r="R901" s="8"/>
      <c r="S901" s="8"/>
      <c r="T901" s="8"/>
      <c r="U901" s="136"/>
      <c r="V901" s="8"/>
      <c r="W901" s="67"/>
    </row>
    <row r="902" spans="1:23" ht="31.5" x14ac:dyDescent="0.2">
      <c r="A902" s="5" t="s">
        <v>490</v>
      </c>
      <c r="B902" s="5"/>
      <c r="C902" s="5"/>
      <c r="D902" s="5"/>
      <c r="E902" s="21" t="s">
        <v>491</v>
      </c>
      <c r="F902" s="4">
        <f>F903+F910+F934+F941</f>
        <v>99030.399999999994</v>
      </c>
      <c r="G902" s="4">
        <f t="shared" ref="G902:J902" si="2133">G903+G910+G934+G941</f>
        <v>0</v>
      </c>
      <c r="H902" s="4">
        <f t="shared" si="2133"/>
        <v>99030.399999999994</v>
      </c>
      <c r="I902" s="135">
        <f t="shared" si="2133"/>
        <v>5735.3894700000001</v>
      </c>
      <c r="J902" s="135">
        <f t="shared" si="2133"/>
        <v>59.060769999999991</v>
      </c>
      <c r="K902" s="135">
        <f t="shared" ref="K902:L902" si="2134">K903+K910+K934+K941</f>
        <v>0</v>
      </c>
      <c r="L902" s="4">
        <f t="shared" si="2134"/>
        <v>104824.85024</v>
      </c>
      <c r="M902" s="4">
        <f>M903+M910+M934+M941</f>
        <v>97136.049549999996</v>
      </c>
      <c r="N902" s="4">
        <f t="shared" ref="N902" si="2135">N903+N910+N934+N941</f>
        <v>0</v>
      </c>
      <c r="O902" s="4">
        <f t="shared" ref="O902:Q902" si="2136">O903+O910+O934+O941</f>
        <v>97136.049549999996</v>
      </c>
      <c r="P902" s="135">
        <f t="shared" si="2136"/>
        <v>2717.26316</v>
      </c>
      <c r="Q902" s="4">
        <f t="shared" si="2136"/>
        <v>99853.312709999998</v>
      </c>
      <c r="R902" s="4">
        <f>R903+R910+R934+R941</f>
        <v>94429.799999999988</v>
      </c>
      <c r="S902" s="4">
        <f t="shared" ref="S902" si="2137">S903+S910+S934+S941</f>
        <v>0</v>
      </c>
      <c r="T902" s="4">
        <f t="shared" ref="T902:V902" si="2138">T903+T910+T934+T941</f>
        <v>94429.799999999988</v>
      </c>
      <c r="U902" s="135">
        <f t="shared" si="2138"/>
        <v>7095.4013599999998</v>
      </c>
      <c r="V902" s="4">
        <f t="shared" si="2138"/>
        <v>101525.20135999999</v>
      </c>
      <c r="W902" s="67"/>
    </row>
    <row r="903" spans="1:23" ht="15.75" hidden="1" x14ac:dyDescent="0.2">
      <c r="A903" s="5" t="s">
        <v>490</v>
      </c>
      <c r="B903" s="5" t="s">
        <v>558</v>
      </c>
      <c r="C903" s="5"/>
      <c r="D903" s="5"/>
      <c r="E903" s="12" t="s">
        <v>542</v>
      </c>
      <c r="F903" s="4">
        <f t="shared" ref="F903:V908" si="2139">F904</f>
        <v>18.7</v>
      </c>
      <c r="G903" s="4">
        <f t="shared" si="2139"/>
        <v>0</v>
      </c>
      <c r="H903" s="4">
        <f t="shared" si="2139"/>
        <v>18.7</v>
      </c>
      <c r="I903" s="135">
        <f t="shared" si="2139"/>
        <v>0</v>
      </c>
      <c r="J903" s="135">
        <f t="shared" si="2139"/>
        <v>0</v>
      </c>
      <c r="K903" s="135">
        <f t="shared" si="2139"/>
        <v>0</v>
      </c>
      <c r="L903" s="4">
        <f t="shared" si="2139"/>
        <v>18.7</v>
      </c>
      <c r="M903" s="4">
        <f t="shared" ref="M903:R903" si="2140">M904</f>
        <v>18.7</v>
      </c>
      <c r="N903" s="4">
        <f t="shared" si="2139"/>
        <v>0</v>
      </c>
      <c r="O903" s="4">
        <f t="shared" si="2139"/>
        <v>18.7</v>
      </c>
      <c r="P903" s="135">
        <f t="shared" si="2139"/>
        <v>0</v>
      </c>
      <c r="Q903" s="4">
        <f t="shared" si="2139"/>
        <v>18.7</v>
      </c>
      <c r="R903" s="4">
        <f t="shared" si="2140"/>
        <v>18.7</v>
      </c>
      <c r="S903" s="4">
        <f t="shared" si="2139"/>
        <v>0</v>
      </c>
      <c r="T903" s="4">
        <f t="shared" si="2139"/>
        <v>18.7</v>
      </c>
      <c r="U903" s="135">
        <f t="shared" si="2139"/>
        <v>0</v>
      </c>
      <c r="V903" s="4">
        <f t="shared" si="2139"/>
        <v>18.7</v>
      </c>
      <c r="W903" s="67"/>
    </row>
    <row r="904" spans="1:23" ht="15.75" hidden="1" outlineLevel="1" x14ac:dyDescent="0.2">
      <c r="A904" s="5" t="s">
        <v>490</v>
      </c>
      <c r="B904" s="5" t="s">
        <v>15</v>
      </c>
      <c r="C904" s="5"/>
      <c r="D904" s="5"/>
      <c r="E904" s="21" t="s">
        <v>16</v>
      </c>
      <c r="F904" s="4">
        <f t="shared" si="2139"/>
        <v>18.7</v>
      </c>
      <c r="G904" s="4">
        <f t="shared" si="2139"/>
        <v>0</v>
      </c>
      <c r="H904" s="4">
        <f t="shared" si="2139"/>
        <v>18.7</v>
      </c>
      <c r="I904" s="135">
        <f t="shared" si="2139"/>
        <v>0</v>
      </c>
      <c r="J904" s="135">
        <f t="shared" si="2139"/>
        <v>0</v>
      </c>
      <c r="K904" s="135">
        <f t="shared" si="2139"/>
        <v>0</v>
      </c>
      <c r="L904" s="4">
        <f t="shared" si="2139"/>
        <v>18.7</v>
      </c>
      <c r="M904" s="4">
        <f t="shared" ref="M904:M908" si="2141">M905</f>
        <v>18.7</v>
      </c>
      <c r="N904" s="4">
        <f t="shared" si="2139"/>
        <v>0</v>
      </c>
      <c r="O904" s="4">
        <f t="shared" si="2139"/>
        <v>18.7</v>
      </c>
      <c r="P904" s="135">
        <f t="shared" si="2139"/>
        <v>0</v>
      </c>
      <c r="Q904" s="4">
        <f t="shared" si="2139"/>
        <v>18.7</v>
      </c>
      <c r="R904" s="4">
        <f t="shared" ref="R904:R908" si="2142">R905</f>
        <v>18.7</v>
      </c>
      <c r="S904" s="4">
        <f t="shared" si="2139"/>
        <v>0</v>
      </c>
      <c r="T904" s="4">
        <f t="shared" si="2139"/>
        <v>18.7</v>
      </c>
      <c r="U904" s="135">
        <f t="shared" si="2139"/>
        <v>0</v>
      </c>
      <c r="V904" s="4">
        <f t="shared" si="2139"/>
        <v>18.7</v>
      </c>
      <c r="W904" s="67"/>
    </row>
    <row r="905" spans="1:23" ht="31.5" hidden="1" outlineLevel="2" x14ac:dyDescent="0.2">
      <c r="A905" s="5" t="s">
        <v>490</v>
      </c>
      <c r="B905" s="5" t="s">
        <v>15</v>
      </c>
      <c r="C905" s="5" t="s">
        <v>52</v>
      </c>
      <c r="D905" s="5"/>
      <c r="E905" s="21" t="s">
        <v>53</v>
      </c>
      <c r="F905" s="4">
        <f t="shared" si="2139"/>
        <v>18.7</v>
      </c>
      <c r="G905" s="4">
        <f t="shared" si="2139"/>
        <v>0</v>
      </c>
      <c r="H905" s="4">
        <f t="shared" si="2139"/>
        <v>18.7</v>
      </c>
      <c r="I905" s="135">
        <f t="shared" si="2139"/>
        <v>0</v>
      </c>
      <c r="J905" s="135">
        <f t="shared" si="2139"/>
        <v>0</v>
      </c>
      <c r="K905" s="135">
        <f t="shared" si="2139"/>
        <v>0</v>
      </c>
      <c r="L905" s="4">
        <f t="shared" si="2139"/>
        <v>18.7</v>
      </c>
      <c r="M905" s="4">
        <f t="shared" si="2141"/>
        <v>18.7</v>
      </c>
      <c r="N905" s="4">
        <f t="shared" si="2139"/>
        <v>0</v>
      </c>
      <c r="O905" s="4">
        <f t="shared" si="2139"/>
        <v>18.7</v>
      </c>
      <c r="P905" s="135">
        <f t="shared" si="2139"/>
        <v>0</v>
      </c>
      <c r="Q905" s="4">
        <f t="shared" si="2139"/>
        <v>18.7</v>
      </c>
      <c r="R905" s="4">
        <f t="shared" si="2142"/>
        <v>18.7</v>
      </c>
      <c r="S905" s="4">
        <f t="shared" si="2139"/>
        <v>0</v>
      </c>
      <c r="T905" s="4">
        <f t="shared" si="2139"/>
        <v>18.7</v>
      </c>
      <c r="U905" s="135">
        <f t="shared" si="2139"/>
        <v>0</v>
      </c>
      <c r="V905" s="4">
        <f t="shared" si="2139"/>
        <v>18.7</v>
      </c>
      <c r="W905" s="67"/>
    </row>
    <row r="906" spans="1:23" ht="31.5" hidden="1" outlineLevel="3" x14ac:dyDescent="0.2">
      <c r="A906" s="5" t="s">
        <v>490</v>
      </c>
      <c r="B906" s="5" t="s">
        <v>15</v>
      </c>
      <c r="C906" s="5" t="s">
        <v>98</v>
      </c>
      <c r="D906" s="5"/>
      <c r="E906" s="21" t="s">
        <v>99</v>
      </c>
      <c r="F906" s="4">
        <f t="shared" si="2139"/>
        <v>18.7</v>
      </c>
      <c r="G906" s="4">
        <f t="shared" si="2139"/>
        <v>0</v>
      </c>
      <c r="H906" s="4">
        <f t="shared" si="2139"/>
        <v>18.7</v>
      </c>
      <c r="I906" s="135">
        <f t="shared" si="2139"/>
        <v>0</v>
      </c>
      <c r="J906" s="135">
        <f t="shared" si="2139"/>
        <v>0</v>
      </c>
      <c r="K906" s="135">
        <f t="shared" si="2139"/>
        <v>0</v>
      </c>
      <c r="L906" s="4">
        <f t="shared" si="2139"/>
        <v>18.7</v>
      </c>
      <c r="M906" s="4">
        <f t="shared" si="2141"/>
        <v>18.7</v>
      </c>
      <c r="N906" s="4">
        <f t="shared" si="2139"/>
        <v>0</v>
      </c>
      <c r="O906" s="4">
        <f t="shared" si="2139"/>
        <v>18.7</v>
      </c>
      <c r="P906" s="135">
        <f t="shared" si="2139"/>
        <v>0</v>
      </c>
      <c r="Q906" s="4">
        <f t="shared" si="2139"/>
        <v>18.7</v>
      </c>
      <c r="R906" s="4">
        <f t="shared" si="2142"/>
        <v>18.7</v>
      </c>
      <c r="S906" s="4">
        <f t="shared" si="2139"/>
        <v>0</v>
      </c>
      <c r="T906" s="4">
        <f t="shared" si="2139"/>
        <v>18.7</v>
      </c>
      <c r="U906" s="135">
        <f t="shared" si="2139"/>
        <v>0</v>
      </c>
      <c r="V906" s="4">
        <f t="shared" si="2139"/>
        <v>18.7</v>
      </c>
      <c r="W906" s="67"/>
    </row>
    <row r="907" spans="1:23" ht="47.25" hidden="1" outlineLevel="4" x14ac:dyDescent="0.2">
      <c r="A907" s="5" t="s">
        <v>490</v>
      </c>
      <c r="B907" s="5" t="s">
        <v>15</v>
      </c>
      <c r="C907" s="5" t="s">
        <v>100</v>
      </c>
      <c r="D907" s="5"/>
      <c r="E907" s="21" t="s">
        <v>101</v>
      </c>
      <c r="F907" s="4">
        <f t="shared" si="2139"/>
        <v>18.7</v>
      </c>
      <c r="G907" s="4">
        <f t="shared" si="2139"/>
        <v>0</v>
      </c>
      <c r="H907" s="4">
        <f t="shared" si="2139"/>
        <v>18.7</v>
      </c>
      <c r="I907" s="135">
        <f t="shared" si="2139"/>
        <v>0</v>
      </c>
      <c r="J907" s="135">
        <f t="shared" si="2139"/>
        <v>0</v>
      </c>
      <c r="K907" s="135">
        <f t="shared" si="2139"/>
        <v>0</v>
      </c>
      <c r="L907" s="4">
        <f t="shared" si="2139"/>
        <v>18.7</v>
      </c>
      <c r="M907" s="4">
        <f t="shared" si="2141"/>
        <v>18.7</v>
      </c>
      <c r="N907" s="4">
        <f t="shared" si="2139"/>
        <v>0</v>
      </c>
      <c r="O907" s="4">
        <f t="shared" si="2139"/>
        <v>18.7</v>
      </c>
      <c r="P907" s="135">
        <f t="shared" si="2139"/>
        <v>0</v>
      </c>
      <c r="Q907" s="4">
        <f t="shared" si="2139"/>
        <v>18.7</v>
      </c>
      <c r="R907" s="4">
        <f t="shared" si="2142"/>
        <v>18.7</v>
      </c>
      <c r="S907" s="4">
        <f t="shared" si="2139"/>
        <v>0</v>
      </c>
      <c r="T907" s="4">
        <f t="shared" si="2139"/>
        <v>18.7</v>
      </c>
      <c r="U907" s="135">
        <f t="shared" si="2139"/>
        <v>0</v>
      </c>
      <c r="V907" s="4">
        <f t="shared" si="2139"/>
        <v>18.7</v>
      </c>
      <c r="W907" s="67"/>
    </row>
    <row r="908" spans="1:23" ht="15.75" hidden="1" outlineLevel="5" x14ac:dyDescent="0.2">
      <c r="A908" s="5" t="s">
        <v>490</v>
      </c>
      <c r="B908" s="5" t="s">
        <v>15</v>
      </c>
      <c r="C908" s="5" t="s">
        <v>102</v>
      </c>
      <c r="D908" s="5"/>
      <c r="E908" s="21" t="s">
        <v>103</v>
      </c>
      <c r="F908" s="4">
        <f t="shared" si="2139"/>
        <v>18.7</v>
      </c>
      <c r="G908" s="4">
        <f t="shared" si="2139"/>
        <v>0</v>
      </c>
      <c r="H908" s="4">
        <f t="shared" si="2139"/>
        <v>18.7</v>
      </c>
      <c r="I908" s="135">
        <f t="shared" si="2139"/>
        <v>0</v>
      </c>
      <c r="J908" s="135">
        <f t="shared" si="2139"/>
        <v>0</v>
      </c>
      <c r="K908" s="135">
        <f t="shared" si="2139"/>
        <v>0</v>
      </c>
      <c r="L908" s="4">
        <f t="shared" si="2139"/>
        <v>18.7</v>
      </c>
      <c r="M908" s="4">
        <f t="shared" si="2141"/>
        <v>18.7</v>
      </c>
      <c r="N908" s="4">
        <f t="shared" si="2139"/>
        <v>0</v>
      </c>
      <c r="O908" s="4">
        <f t="shared" si="2139"/>
        <v>18.7</v>
      </c>
      <c r="P908" s="135">
        <f t="shared" si="2139"/>
        <v>0</v>
      </c>
      <c r="Q908" s="4">
        <f t="shared" si="2139"/>
        <v>18.7</v>
      </c>
      <c r="R908" s="4">
        <f t="shared" si="2142"/>
        <v>18.7</v>
      </c>
      <c r="S908" s="4">
        <f t="shared" si="2139"/>
        <v>0</v>
      </c>
      <c r="T908" s="4">
        <f t="shared" si="2139"/>
        <v>18.7</v>
      </c>
      <c r="U908" s="135">
        <f t="shared" si="2139"/>
        <v>0</v>
      </c>
      <c r="V908" s="4">
        <f t="shared" si="2139"/>
        <v>18.7</v>
      </c>
      <c r="W908" s="67"/>
    </row>
    <row r="909" spans="1:23" ht="31.5" hidden="1" outlineLevel="7" x14ac:dyDescent="0.2">
      <c r="A909" s="11" t="s">
        <v>490</v>
      </c>
      <c r="B909" s="11" t="s">
        <v>15</v>
      </c>
      <c r="C909" s="11" t="s">
        <v>102</v>
      </c>
      <c r="D909" s="11" t="s">
        <v>11</v>
      </c>
      <c r="E909" s="16" t="s">
        <v>12</v>
      </c>
      <c r="F909" s="8">
        <v>18.7</v>
      </c>
      <c r="G909" s="8"/>
      <c r="H909" s="8">
        <f t="shared" ref="H909" si="2143">SUM(F909:G909)</f>
        <v>18.7</v>
      </c>
      <c r="I909" s="136"/>
      <c r="J909" s="136"/>
      <c r="K909" s="136"/>
      <c r="L909" s="8">
        <f t="shared" ref="L909" si="2144">SUM(H909:K909)</f>
        <v>18.7</v>
      </c>
      <c r="M909" s="8">
        <v>18.7</v>
      </c>
      <c r="N909" s="8"/>
      <c r="O909" s="8">
        <f t="shared" ref="O909" si="2145">SUM(M909:N909)</f>
        <v>18.7</v>
      </c>
      <c r="P909" s="136"/>
      <c r="Q909" s="8">
        <f t="shared" ref="Q909" si="2146">SUM(O909:P909)</f>
        <v>18.7</v>
      </c>
      <c r="R909" s="8">
        <v>18.7</v>
      </c>
      <c r="S909" s="8"/>
      <c r="T909" s="8">
        <f t="shared" ref="T909" si="2147">SUM(R909:S909)</f>
        <v>18.7</v>
      </c>
      <c r="U909" s="136"/>
      <c r="V909" s="8">
        <f t="shared" ref="V909" si="2148">SUM(T909:U909)</f>
        <v>18.7</v>
      </c>
      <c r="W909" s="67"/>
    </row>
    <row r="910" spans="1:23" ht="15.75" outlineLevel="7" x14ac:dyDescent="0.2">
      <c r="A910" s="5" t="s">
        <v>490</v>
      </c>
      <c r="B910" s="5" t="s">
        <v>559</v>
      </c>
      <c r="C910" s="11"/>
      <c r="D910" s="11"/>
      <c r="E910" s="12" t="s">
        <v>543</v>
      </c>
      <c r="F910" s="4">
        <f>F911+F917+F928</f>
        <v>38012.5</v>
      </c>
      <c r="G910" s="4">
        <f t="shared" ref="G910:J910" si="2149">G911+G917+G928</f>
        <v>0</v>
      </c>
      <c r="H910" s="4">
        <f t="shared" si="2149"/>
        <v>38012.5</v>
      </c>
      <c r="I910" s="135">
        <f t="shared" si="2149"/>
        <v>0</v>
      </c>
      <c r="J910" s="135">
        <f t="shared" si="2149"/>
        <v>0</v>
      </c>
      <c r="K910" s="135">
        <f t="shared" ref="K910:L910" si="2150">K911+K917+K928</f>
        <v>29.5</v>
      </c>
      <c r="L910" s="4">
        <f t="shared" si="2150"/>
        <v>38042</v>
      </c>
      <c r="M910" s="4">
        <f t="shared" ref="M910:R910" si="2151">M911+M917+M928</f>
        <v>37187.800000000003</v>
      </c>
      <c r="N910" s="4">
        <f t="shared" ref="N910" si="2152">N911+N917+N928</f>
        <v>0</v>
      </c>
      <c r="O910" s="4">
        <f t="shared" ref="O910:Q910" si="2153">O911+O917+O928</f>
        <v>37187.800000000003</v>
      </c>
      <c r="P910" s="135">
        <f t="shared" si="2153"/>
        <v>0</v>
      </c>
      <c r="Q910" s="4">
        <f t="shared" si="2153"/>
        <v>37187.800000000003</v>
      </c>
      <c r="R910" s="4">
        <f t="shared" si="2151"/>
        <v>37187.800000000003</v>
      </c>
      <c r="S910" s="4">
        <f t="shared" ref="S910" si="2154">S911+S917+S928</f>
        <v>0</v>
      </c>
      <c r="T910" s="4">
        <f t="shared" ref="T910:V910" si="2155">T911+T917+T928</f>
        <v>37187.800000000003</v>
      </c>
      <c r="U910" s="135">
        <f t="shared" si="2155"/>
        <v>0</v>
      </c>
      <c r="V910" s="4">
        <f t="shared" si="2155"/>
        <v>37187.800000000003</v>
      </c>
      <c r="W910" s="67"/>
    </row>
    <row r="911" spans="1:23" ht="15.75" outlineLevel="1" x14ac:dyDescent="0.2">
      <c r="A911" s="5" t="s">
        <v>490</v>
      </c>
      <c r="B911" s="5" t="s">
        <v>414</v>
      </c>
      <c r="C911" s="5"/>
      <c r="D911" s="5"/>
      <c r="E911" s="21" t="s">
        <v>415</v>
      </c>
      <c r="F911" s="4">
        <f>F912</f>
        <v>37449.800000000003</v>
      </c>
      <c r="G911" s="4">
        <f t="shared" ref="G911:L915" si="2156">G912</f>
        <v>0</v>
      </c>
      <c r="H911" s="4">
        <f t="shared" si="2156"/>
        <v>37449.800000000003</v>
      </c>
      <c r="I911" s="135">
        <f t="shared" si="2156"/>
        <v>0</v>
      </c>
      <c r="J911" s="135">
        <f t="shared" si="2156"/>
        <v>0</v>
      </c>
      <c r="K911" s="135">
        <f t="shared" si="2156"/>
        <v>29.5</v>
      </c>
      <c r="L911" s="4">
        <f t="shared" si="2156"/>
        <v>37479.300000000003</v>
      </c>
      <c r="M911" s="4">
        <f t="shared" ref="M911:M915" si="2157">M912</f>
        <v>36702.800000000003</v>
      </c>
      <c r="N911" s="4">
        <f t="shared" ref="N911:N915" si="2158">N912</f>
        <v>0</v>
      </c>
      <c r="O911" s="4">
        <f t="shared" ref="O911:Q915" si="2159">O912</f>
        <v>36702.800000000003</v>
      </c>
      <c r="P911" s="135">
        <f t="shared" si="2159"/>
        <v>0</v>
      </c>
      <c r="Q911" s="4">
        <f t="shared" si="2159"/>
        <v>36702.800000000003</v>
      </c>
      <c r="R911" s="4">
        <f t="shared" ref="R911:R915" si="2160">R912</f>
        <v>36702.800000000003</v>
      </c>
      <c r="S911" s="4">
        <f t="shared" ref="S911:S915" si="2161">S912</f>
        <v>0</v>
      </c>
      <c r="T911" s="4">
        <f t="shared" ref="T911:V915" si="2162">T912</f>
        <v>36702.800000000003</v>
      </c>
      <c r="U911" s="135">
        <f t="shared" si="2162"/>
        <v>0</v>
      </c>
      <c r="V911" s="4">
        <f t="shared" si="2162"/>
        <v>36702.800000000003</v>
      </c>
      <c r="W911" s="67"/>
    </row>
    <row r="912" spans="1:23" ht="31.5" outlineLevel="2" x14ac:dyDescent="0.2">
      <c r="A912" s="5" t="s">
        <v>490</v>
      </c>
      <c r="B912" s="5" t="s">
        <v>414</v>
      </c>
      <c r="C912" s="5" t="s">
        <v>346</v>
      </c>
      <c r="D912" s="5"/>
      <c r="E912" s="21" t="s">
        <v>347</v>
      </c>
      <c r="F912" s="4">
        <f>F913</f>
        <v>37449.800000000003</v>
      </c>
      <c r="G912" s="4">
        <f t="shared" si="2156"/>
        <v>0</v>
      </c>
      <c r="H912" s="4">
        <f t="shared" si="2156"/>
        <v>37449.800000000003</v>
      </c>
      <c r="I912" s="135">
        <f t="shared" si="2156"/>
        <v>0</v>
      </c>
      <c r="J912" s="135">
        <f t="shared" si="2156"/>
        <v>0</v>
      </c>
      <c r="K912" s="135">
        <f t="shared" si="2156"/>
        <v>29.5</v>
      </c>
      <c r="L912" s="4">
        <f t="shared" si="2156"/>
        <v>37479.300000000003</v>
      </c>
      <c r="M912" s="4">
        <f t="shared" si="2157"/>
        <v>36702.800000000003</v>
      </c>
      <c r="N912" s="4">
        <f t="shared" si="2158"/>
        <v>0</v>
      </c>
      <c r="O912" s="4">
        <f t="shared" si="2159"/>
        <v>36702.800000000003</v>
      </c>
      <c r="P912" s="135">
        <f t="shared" si="2159"/>
        <v>0</v>
      </c>
      <c r="Q912" s="4">
        <f t="shared" si="2159"/>
        <v>36702.800000000003</v>
      </c>
      <c r="R912" s="4">
        <f t="shared" si="2160"/>
        <v>36702.800000000003</v>
      </c>
      <c r="S912" s="4">
        <f t="shared" si="2161"/>
        <v>0</v>
      </c>
      <c r="T912" s="4">
        <f t="shared" si="2162"/>
        <v>36702.800000000003</v>
      </c>
      <c r="U912" s="135">
        <f t="shared" si="2162"/>
        <v>0</v>
      </c>
      <c r="V912" s="4">
        <f t="shared" si="2162"/>
        <v>36702.800000000003</v>
      </c>
      <c r="W912" s="67"/>
    </row>
    <row r="913" spans="1:23" ht="31.5" outlineLevel="3" x14ac:dyDescent="0.2">
      <c r="A913" s="5" t="s">
        <v>490</v>
      </c>
      <c r="B913" s="5" t="s">
        <v>414</v>
      </c>
      <c r="C913" s="5" t="s">
        <v>492</v>
      </c>
      <c r="D913" s="5"/>
      <c r="E913" s="21" t="s">
        <v>493</v>
      </c>
      <c r="F913" s="4">
        <f>F914</f>
        <v>37449.800000000003</v>
      </c>
      <c r="G913" s="4">
        <f t="shared" si="2156"/>
        <v>0</v>
      </c>
      <c r="H913" s="4">
        <f t="shared" si="2156"/>
        <v>37449.800000000003</v>
      </c>
      <c r="I913" s="135">
        <f t="shared" si="2156"/>
        <v>0</v>
      </c>
      <c r="J913" s="135">
        <f t="shared" si="2156"/>
        <v>0</v>
      </c>
      <c r="K913" s="135">
        <f t="shared" si="2156"/>
        <v>29.5</v>
      </c>
      <c r="L913" s="4">
        <f t="shared" si="2156"/>
        <v>37479.300000000003</v>
      </c>
      <c r="M913" s="4">
        <f t="shared" si="2157"/>
        <v>36702.800000000003</v>
      </c>
      <c r="N913" s="4">
        <f t="shared" si="2158"/>
        <v>0</v>
      </c>
      <c r="O913" s="4">
        <f t="shared" si="2159"/>
        <v>36702.800000000003</v>
      </c>
      <c r="P913" s="135">
        <f t="shared" si="2159"/>
        <v>0</v>
      </c>
      <c r="Q913" s="4">
        <f t="shared" si="2159"/>
        <v>36702.800000000003</v>
      </c>
      <c r="R913" s="4">
        <f t="shared" si="2160"/>
        <v>36702.800000000003</v>
      </c>
      <c r="S913" s="4">
        <f t="shared" si="2161"/>
        <v>0</v>
      </c>
      <c r="T913" s="4">
        <f t="shared" si="2162"/>
        <v>36702.800000000003</v>
      </c>
      <c r="U913" s="135">
        <f t="shared" si="2162"/>
        <v>0</v>
      </c>
      <c r="V913" s="4">
        <f t="shared" si="2162"/>
        <v>36702.800000000003</v>
      </c>
      <c r="W913" s="67"/>
    </row>
    <row r="914" spans="1:23" ht="31.5" outlineLevel="4" x14ac:dyDescent="0.2">
      <c r="A914" s="5" t="s">
        <v>490</v>
      </c>
      <c r="B914" s="5" t="s">
        <v>414</v>
      </c>
      <c r="C914" s="5" t="s">
        <v>494</v>
      </c>
      <c r="D914" s="5"/>
      <c r="E914" s="21" t="s">
        <v>57</v>
      </c>
      <c r="F914" s="4">
        <f>F915</f>
        <v>37449.800000000003</v>
      </c>
      <c r="G914" s="4">
        <f t="shared" si="2156"/>
        <v>0</v>
      </c>
      <c r="H914" s="4">
        <f t="shared" si="2156"/>
        <v>37449.800000000003</v>
      </c>
      <c r="I914" s="135">
        <f t="shared" si="2156"/>
        <v>0</v>
      </c>
      <c r="J914" s="135">
        <f t="shared" si="2156"/>
        <v>0</v>
      </c>
      <c r="K914" s="135">
        <f t="shared" si="2156"/>
        <v>29.5</v>
      </c>
      <c r="L914" s="4">
        <f t="shared" si="2156"/>
        <v>37479.300000000003</v>
      </c>
      <c r="M914" s="4">
        <f t="shared" si="2157"/>
        <v>36702.800000000003</v>
      </c>
      <c r="N914" s="4">
        <f t="shared" si="2158"/>
        <v>0</v>
      </c>
      <c r="O914" s="4">
        <f t="shared" si="2159"/>
        <v>36702.800000000003</v>
      </c>
      <c r="P914" s="135">
        <f t="shared" si="2159"/>
        <v>0</v>
      </c>
      <c r="Q914" s="4">
        <f t="shared" si="2159"/>
        <v>36702.800000000003</v>
      </c>
      <c r="R914" s="4">
        <f t="shared" si="2160"/>
        <v>36702.800000000003</v>
      </c>
      <c r="S914" s="4">
        <f t="shared" si="2161"/>
        <v>0</v>
      </c>
      <c r="T914" s="4">
        <f t="shared" si="2162"/>
        <v>36702.800000000003</v>
      </c>
      <c r="U914" s="135">
        <f t="shared" si="2162"/>
        <v>0</v>
      </c>
      <c r="V914" s="4">
        <f t="shared" si="2162"/>
        <v>36702.800000000003</v>
      </c>
      <c r="W914" s="67"/>
    </row>
    <row r="915" spans="1:23" ht="15.75" outlineLevel="5" x14ac:dyDescent="0.2">
      <c r="A915" s="5" t="s">
        <v>490</v>
      </c>
      <c r="B915" s="5" t="s">
        <v>414</v>
      </c>
      <c r="C915" s="5" t="s">
        <v>495</v>
      </c>
      <c r="D915" s="5"/>
      <c r="E915" s="21" t="s">
        <v>417</v>
      </c>
      <c r="F915" s="4">
        <f>F916</f>
        <v>37449.800000000003</v>
      </c>
      <c r="G915" s="4">
        <f t="shared" si="2156"/>
        <v>0</v>
      </c>
      <c r="H915" s="4">
        <f t="shared" si="2156"/>
        <v>37449.800000000003</v>
      </c>
      <c r="I915" s="135">
        <f t="shared" si="2156"/>
        <v>0</v>
      </c>
      <c r="J915" s="135">
        <f t="shared" si="2156"/>
        <v>0</v>
      </c>
      <c r="K915" s="135">
        <f t="shared" si="2156"/>
        <v>29.5</v>
      </c>
      <c r="L915" s="4">
        <f t="shared" si="2156"/>
        <v>37479.300000000003</v>
      </c>
      <c r="M915" s="4">
        <f t="shared" si="2157"/>
        <v>36702.800000000003</v>
      </c>
      <c r="N915" s="4">
        <f t="shared" si="2158"/>
        <v>0</v>
      </c>
      <c r="O915" s="4">
        <f t="shared" si="2159"/>
        <v>36702.800000000003</v>
      </c>
      <c r="P915" s="135">
        <f t="shared" si="2159"/>
        <v>0</v>
      </c>
      <c r="Q915" s="4">
        <f t="shared" si="2159"/>
        <v>36702.800000000003</v>
      </c>
      <c r="R915" s="4">
        <f t="shared" si="2160"/>
        <v>36702.800000000003</v>
      </c>
      <c r="S915" s="4">
        <f t="shared" si="2161"/>
        <v>0</v>
      </c>
      <c r="T915" s="4">
        <f t="shared" si="2162"/>
        <v>36702.800000000003</v>
      </c>
      <c r="U915" s="135">
        <f t="shared" si="2162"/>
        <v>0</v>
      </c>
      <c r="V915" s="4">
        <f t="shared" si="2162"/>
        <v>36702.800000000003</v>
      </c>
      <c r="W915" s="67"/>
    </row>
    <row r="916" spans="1:23" ht="31.5" outlineLevel="7" x14ac:dyDescent="0.2">
      <c r="A916" s="11" t="s">
        <v>490</v>
      </c>
      <c r="B916" s="11" t="s">
        <v>414</v>
      </c>
      <c r="C916" s="11" t="s">
        <v>495</v>
      </c>
      <c r="D916" s="11" t="s">
        <v>92</v>
      </c>
      <c r="E916" s="16" t="s">
        <v>93</v>
      </c>
      <c r="F916" s="8">
        <f>14807+22642.8</f>
        <v>37449.800000000003</v>
      </c>
      <c r="G916" s="8"/>
      <c r="H916" s="8">
        <f t="shared" ref="H916" si="2163">SUM(F916:G916)</f>
        <v>37449.800000000003</v>
      </c>
      <c r="I916" s="136"/>
      <c r="J916" s="136"/>
      <c r="K916" s="136">
        <v>29.5</v>
      </c>
      <c r="L916" s="8">
        <f t="shared" ref="L916" si="2164">SUM(H916:K916)</f>
        <v>37479.300000000003</v>
      </c>
      <c r="M916" s="8">
        <f>14060+22642.8</f>
        <v>36702.800000000003</v>
      </c>
      <c r="N916" s="8"/>
      <c r="O916" s="8">
        <f t="shared" ref="O916" si="2165">SUM(M916:N916)</f>
        <v>36702.800000000003</v>
      </c>
      <c r="P916" s="136"/>
      <c r="Q916" s="8">
        <f t="shared" ref="Q916" si="2166">SUM(O916:P916)</f>
        <v>36702.800000000003</v>
      </c>
      <c r="R916" s="8">
        <f>14060+22642.8</f>
        <v>36702.800000000003</v>
      </c>
      <c r="S916" s="8"/>
      <c r="T916" s="8">
        <f t="shared" ref="T916" si="2167">SUM(R916:S916)</f>
        <v>36702.800000000003</v>
      </c>
      <c r="U916" s="136"/>
      <c r="V916" s="8">
        <f t="shared" ref="V916" si="2168">SUM(T916:U916)</f>
        <v>36702.800000000003</v>
      </c>
      <c r="W916" s="67"/>
    </row>
    <row r="917" spans="1:23" ht="31.5" hidden="1" outlineLevel="1" x14ac:dyDescent="0.2">
      <c r="A917" s="5" t="s">
        <v>490</v>
      </c>
      <c r="B917" s="5" t="s">
        <v>21</v>
      </c>
      <c r="C917" s="5"/>
      <c r="D917" s="5"/>
      <c r="E917" s="21" t="s">
        <v>22</v>
      </c>
      <c r="F917" s="4">
        <f>F918+F923</f>
        <v>24.5</v>
      </c>
      <c r="G917" s="4">
        <f t="shared" ref="G917:J917" si="2169">G918+G923</f>
        <v>0</v>
      </c>
      <c r="H917" s="4">
        <f t="shared" si="2169"/>
        <v>24.5</v>
      </c>
      <c r="I917" s="135">
        <f t="shared" si="2169"/>
        <v>0</v>
      </c>
      <c r="J917" s="135">
        <f t="shared" si="2169"/>
        <v>0</v>
      </c>
      <c r="K917" s="135">
        <f t="shared" ref="K917:L917" si="2170">K918+K923</f>
        <v>0</v>
      </c>
      <c r="L917" s="4">
        <f t="shared" si="2170"/>
        <v>24.5</v>
      </c>
      <c r="M917" s="4">
        <f t="shared" ref="M917:R917" si="2171">M918+M923</f>
        <v>0</v>
      </c>
      <c r="N917" s="4">
        <f t="shared" ref="N917" si="2172">N918+N923</f>
        <v>0</v>
      </c>
      <c r="O917" s="4"/>
      <c r="P917" s="135">
        <f t="shared" ref="P917:Q917" si="2173">P918+P923</f>
        <v>0</v>
      </c>
      <c r="Q917" s="4">
        <f t="shared" si="2173"/>
        <v>0</v>
      </c>
      <c r="R917" s="4">
        <f t="shared" si="2171"/>
        <v>0</v>
      </c>
      <c r="S917" s="4">
        <f t="shared" ref="S917" si="2174">S918+S923</f>
        <v>0</v>
      </c>
      <c r="T917" s="4"/>
      <c r="U917" s="135">
        <f t="shared" ref="U917:V917" si="2175">U918+U923</f>
        <v>0</v>
      </c>
      <c r="V917" s="4">
        <f t="shared" si="2175"/>
        <v>0</v>
      </c>
      <c r="W917" s="67"/>
    </row>
    <row r="918" spans="1:23" ht="31.5" hidden="1" outlineLevel="2" x14ac:dyDescent="0.2">
      <c r="A918" s="5" t="s">
        <v>490</v>
      </c>
      <c r="B918" s="5" t="s">
        <v>21</v>
      </c>
      <c r="C918" s="5" t="s">
        <v>346</v>
      </c>
      <c r="D918" s="5"/>
      <c r="E918" s="21" t="s">
        <v>347</v>
      </c>
      <c r="F918" s="4">
        <f>F919</f>
        <v>4.5</v>
      </c>
      <c r="G918" s="4">
        <f t="shared" ref="G918:L921" si="2176">G919</f>
        <v>0</v>
      </c>
      <c r="H918" s="4">
        <f t="shared" si="2176"/>
        <v>4.5</v>
      </c>
      <c r="I918" s="135">
        <f t="shared" si="2176"/>
        <v>0</v>
      </c>
      <c r="J918" s="135">
        <f t="shared" si="2176"/>
        <v>0</v>
      </c>
      <c r="K918" s="135">
        <f t="shared" si="2176"/>
        <v>0</v>
      </c>
      <c r="L918" s="4">
        <f t="shared" si="2176"/>
        <v>4.5</v>
      </c>
      <c r="M918" s="4">
        <f t="shared" ref="M918:M921" si="2177">M919</f>
        <v>0</v>
      </c>
      <c r="N918" s="4">
        <f t="shared" ref="N918:N921" si="2178">N919</f>
        <v>0</v>
      </c>
      <c r="O918" s="4"/>
      <c r="P918" s="135">
        <f t="shared" ref="P918:Q921" si="2179">P919</f>
        <v>0</v>
      </c>
      <c r="Q918" s="4">
        <f t="shared" si="2179"/>
        <v>0</v>
      </c>
      <c r="R918" s="4">
        <f t="shared" ref="R918:R921" si="2180">R919</f>
        <v>0</v>
      </c>
      <c r="S918" s="4">
        <f t="shared" ref="S918:S921" si="2181">S919</f>
        <v>0</v>
      </c>
      <c r="T918" s="4"/>
      <c r="U918" s="135">
        <f t="shared" ref="U918:V921" si="2182">U919</f>
        <v>0</v>
      </c>
      <c r="V918" s="4">
        <f t="shared" si="2182"/>
        <v>0</v>
      </c>
      <c r="W918" s="67"/>
    </row>
    <row r="919" spans="1:23" ht="31.5" hidden="1" outlineLevel="3" x14ac:dyDescent="0.2">
      <c r="A919" s="5" t="s">
        <v>490</v>
      </c>
      <c r="B919" s="5" t="s">
        <v>21</v>
      </c>
      <c r="C919" s="5" t="s">
        <v>492</v>
      </c>
      <c r="D919" s="5"/>
      <c r="E919" s="21" t="s">
        <v>493</v>
      </c>
      <c r="F919" s="4">
        <f>F920</f>
        <v>4.5</v>
      </c>
      <c r="G919" s="4">
        <f t="shared" si="2176"/>
        <v>0</v>
      </c>
      <c r="H919" s="4">
        <f t="shared" si="2176"/>
        <v>4.5</v>
      </c>
      <c r="I919" s="135">
        <f t="shared" si="2176"/>
        <v>0</v>
      </c>
      <c r="J919" s="135">
        <f t="shared" si="2176"/>
        <v>0</v>
      </c>
      <c r="K919" s="135">
        <f t="shared" si="2176"/>
        <v>0</v>
      </c>
      <c r="L919" s="4">
        <f t="shared" si="2176"/>
        <v>4.5</v>
      </c>
      <c r="M919" s="4">
        <f t="shared" si="2177"/>
        <v>0</v>
      </c>
      <c r="N919" s="4">
        <f t="shared" si="2178"/>
        <v>0</v>
      </c>
      <c r="O919" s="4"/>
      <c r="P919" s="135">
        <f t="shared" si="2179"/>
        <v>0</v>
      </c>
      <c r="Q919" s="4">
        <f t="shared" si="2179"/>
        <v>0</v>
      </c>
      <c r="R919" s="4">
        <f t="shared" si="2180"/>
        <v>0</v>
      </c>
      <c r="S919" s="4">
        <f t="shared" si="2181"/>
        <v>0</v>
      </c>
      <c r="T919" s="4"/>
      <c r="U919" s="135">
        <f t="shared" si="2182"/>
        <v>0</v>
      </c>
      <c r="V919" s="4">
        <f t="shared" si="2182"/>
        <v>0</v>
      </c>
      <c r="W919" s="67"/>
    </row>
    <row r="920" spans="1:23" ht="31.5" hidden="1" outlineLevel="4" x14ac:dyDescent="0.2">
      <c r="A920" s="5" t="s">
        <v>490</v>
      </c>
      <c r="B920" s="5" t="s">
        <v>21</v>
      </c>
      <c r="C920" s="5" t="s">
        <v>494</v>
      </c>
      <c r="D920" s="5"/>
      <c r="E920" s="21" t="s">
        <v>57</v>
      </c>
      <c r="F920" s="4">
        <f>F921</f>
        <v>4.5</v>
      </c>
      <c r="G920" s="4">
        <f t="shared" si="2176"/>
        <v>0</v>
      </c>
      <c r="H920" s="4">
        <f t="shared" si="2176"/>
        <v>4.5</v>
      </c>
      <c r="I920" s="135">
        <f t="shared" si="2176"/>
        <v>0</v>
      </c>
      <c r="J920" s="135">
        <f t="shared" si="2176"/>
        <v>0</v>
      </c>
      <c r="K920" s="135">
        <f t="shared" si="2176"/>
        <v>0</v>
      </c>
      <c r="L920" s="4">
        <f t="shared" si="2176"/>
        <v>4.5</v>
      </c>
      <c r="M920" s="4">
        <f t="shared" si="2177"/>
        <v>0</v>
      </c>
      <c r="N920" s="4">
        <f t="shared" si="2178"/>
        <v>0</v>
      </c>
      <c r="O920" s="4"/>
      <c r="P920" s="135">
        <f t="shared" si="2179"/>
        <v>0</v>
      </c>
      <c r="Q920" s="4">
        <f t="shared" si="2179"/>
        <v>0</v>
      </c>
      <c r="R920" s="4">
        <f t="shared" si="2180"/>
        <v>0</v>
      </c>
      <c r="S920" s="4">
        <f t="shared" si="2181"/>
        <v>0</v>
      </c>
      <c r="T920" s="4"/>
      <c r="U920" s="135">
        <f t="shared" si="2182"/>
        <v>0</v>
      </c>
      <c r="V920" s="4">
        <f t="shared" si="2182"/>
        <v>0</v>
      </c>
      <c r="W920" s="67"/>
    </row>
    <row r="921" spans="1:23" ht="31.5" hidden="1" outlineLevel="5" x14ac:dyDescent="0.2">
      <c r="A921" s="5" t="s">
        <v>490</v>
      </c>
      <c r="B921" s="5" t="s">
        <v>21</v>
      </c>
      <c r="C921" s="5" t="s">
        <v>496</v>
      </c>
      <c r="D921" s="5"/>
      <c r="E921" s="21" t="s">
        <v>557</v>
      </c>
      <c r="F921" s="4">
        <f>F922</f>
        <v>4.5</v>
      </c>
      <c r="G921" s="4">
        <f t="shared" si="2176"/>
        <v>0</v>
      </c>
      <c r="H921" s="4">
        <f t="shared" si="2176"/>
        <v>4.5</v>
      </c>
      <c r="I921" s="135">
        <f t="shared" si="2176"/>
        <v>0</v>
      </c>
      <c r="J921" s="135">
        <f t="shared" si="2176"/>
        <v>0</v>
      </c>
      <c r="K921" s="135">
        <f t="shared" si="2176"/>
        <v>0</v>
      </c>
      <c r="L921" s="4">
        <f t="shared" si="2176"/>
        <v>4.5</v>
      </c>
      <c r="M921" s="4">
        <f t="shared" si="2177"/>
        <v>0</v>
      </c>
      <c r="N921" s="4">
        <f t="shared" si="2178"/>
        <v>0</v>
      </c>
      <c r="O921" s="4"/>
      <c r="P921" s="135">
        <f t="shared" si="2179"/>
        <v>0</v>
      </c>
      <c r="Q921" s="4">
        <f t="shared" si="2179"/>
        <v>0</v>
      </c>
      <c r="R921" s="4">
        <f t="shared" si="2180"/>
        <v>0</v>
      </c>
      <c r="S921" s="4">
        <f t="shared" si="2181"/>
        <v>0</v>
      </c>
      <c r="T921" s="4"/>
      <c r="U921" s="135">
        <f t="shared" si="2182"/>
        <v>0</v>
      </c>
      <c r="V921" s="4">
        <f t="shared" si="2182"/>
        <v>0</v>
      </c>
      <c r="W921" s="67"/>
    </row>
    <row r="922" spans="1:23" ht="31.5" hidden="1" outlineLevel="7" x14ac:dyDescent="0.2">
      <c r="A922" s="11" t="s">
        <v>490</v>
      </c>
      <c r="B922" s="11" t="s">
        <v>21</v>
      </c>
      <c r="C922" s="11" t="s">
        <v>496</v>
      </c>
      <c r="D922" s="11" t="s">
        <v>92</v>
      </c>
      <c r="E922" s="16" t="s">
        <v>93</v>
      </c>
      <c r="F922" s="8">
        <v>4.5</v>
      </c>
      <c r="G922" s="8"/>
      <c r="H922" s="8">
        <f t="shared" ref="H922" si="2183">SUM(F922:G922)</f>
        <v>4.5</v>
      </c>
      <c r="I922" s="136"/>
      <c r="J922" s="136"/>
      <c r="K922" s="136"/>
      <c r="L922" s="8">
        <f t="shared" ref="L922" si="2184">SUM(H922:K922)</f>
        <v>4.5</v>
      </c>
      <c r="M922" s="8"/>
      <c r="N922" s="8"/>
      <c r="O922" s="8"/>
      <c r="P922" s="136"/>
      <c r="Q922" s="8">
        <f t="shared" ref="Q922" si="2185">SUM(O922:P922)</f>
        <v>0</v>
      </c>
      <c r="R922" s="8"/>
      <c r="S922" s="8"/>
      <c r="T922" s="8"/>
      <c r="U922" s="136"/>
      <c r="V922" s="8">
        <f t="shared" ref="V922" si="2186">SUM(T922:U922)</f>
        <v>0</v>
      </c>
      <c r="W922" s="67"/>
    </row>
    <row r="923" spans="1:23" ht="31.5" hidden="1" outlineLevel="2" x14ac:dyDescent="0.2">
      <c r="A923" s="5" t="s">
        <v>490</v>
      </c>
      <c r="B923" s="5" t="s">
        <v>21</v>
      </c>
      <c r="C923" s="5" t="s">
        <v>52</v>
      </c>
      <c r="D923" s="5"/>
      <c r="E923" s="21" t="s">
        <v>53</v>
      </c>
      <c r="F923" s="4">
        <f>F924</f>
        <v>20</v>
      </c>
      <c r="G923" s="4">
        <f t="shared" ref="G923:L926" si="2187">G924</f>
        <v>0</v>
      </c>
      <c r="H923" s="4">
        <f t="shared" si="2187"/>
        <v>20</v>
      </c>
      <c r="I923" s="135">
        <f t="shared" si="2187"/>
        <v>0</v>
      </c>
      <c r="J923" s="135">
        <f t="shared" si="2187"/>
        <v>0</v>
      </c>
      <c r="K923" s="135">
        <f t="shared" si="2187"/>
        <v>0</v>
      </c>
      <c r="L923" s="4">
        <f t="shared" si="2187"/>
        <v>20</v>
      </c>
      <c r="M923" s="4">
        <f t="shared" ref="M923:M926" si="2188">M924</f>
        <v>0</v>
      </c>
      <c r="N923" s="4">
        <f t="shared" ref="N923:N926" si="2189">N924</f>
        <v>0</v>
      </c>
      <c r="O923" s="4"/>
      <c r="P923" s="135">
        <f t="shared" ref="P923:Q926" si="2190">P924</f>
        <v>0</v>
      </c>
      <c r="Q923" s="4">
        <f t="shared" si="2190"/>
        <v>0</v>
      </c>
      <c r="R923" s="4">
        <f t="shared" ref="R923:R926" si="2191">R924</f>
        <v>0</v>
      </c>
      <c r="S923" s="4">
        <f t="shared" ref="S923:S926" si="2192">S924</f>
        <v>0</v>
      </c>
      <c r="T923" s="4"/>
      <c r="U923" s="135">
        <f t="shared" ref="U923:V926" si="2193">U924</f>
        <v>0</v>
      </c>
      <c r="V923" s="4">
        <f t="shared" si="2193"/>
        <v>0</v>
      </c>
      <c r="W923" s="67"/>
    </row>
    <row r="924" spans="1:23" ht="31.5" hidden="1" outlineLevel="3" x14ac:dyDescent="0.2">
      <c r="A924" s="5" t="s">
        <v>490</v>
      </c>
      <c r="B924" s="5" t="s">
        <v>21</v>
      </c>
      <c r="C924" s="5" t="s">
        <v>98</v>
      </c>
      <c r="D924" s="5"/>
      <c r="E924" s="21" t="s">
        <v>99</v>
      </c>
      <c r="F924" s="4">
        <f>F925</f>
        <v>20</v>
      </c>
      <c r="G924" s="4">
        <f t="shared" si="2187"/>
        <v>0</v>
      </c>
      <c r="H924" s="4">
        <f t="shared" si="2187"/>
        <v>20</v>
      </c>
      <c r="I924" s="135">
        <f t="shared" si="2187"/>
        <v>0</v>
      </c>
      <c r="J924" s="135">
        <f t="shared" si="2187"/>
        <v>0</v>
      </c>
      <c r="K924" s="135">
        <f t="shared" si="2187"/>
        <v>0</v>
      </c>
      <c r="L924" s="4">
        <f t="shared" si="2187"/>
        <v>20</v>
      </c>
      <c r="M924" s="4">
        <f t="shared" si="2188"/>
        <v>0</v>
      </c>
      <c r="N924" s="4">
        <f t="shared" si="2189"/>
        <v>0</v>
      </c>
      <c r="O924" s="4"/>
      <c r="P924" s="135">
        <f t="shared" si="2190"/>
        <v>0</v>
      </c>
      <c r="Q924" s="4">
        <f t="shared" si="2190"/>
        <v>0</v>
      </c>
      <c r="R924" s="4">
        <f t="shared" si="2191"/>
        <v>0</v>
      </c>
      <c r="S924" s="4">
        <f t="shared" si="2192"/>
        <v>0</v>
      </c>
      <c r="T924" s="4"/>
      <c r="U924" s="135">
        <f t="shared" si="2193"/>
        <v>0</v>
      </c>
      <c r="V924" s="4">
        <f t="shared" si="2193"/>
        <v>0</v>
      </c>
      <c r="W924" s="67"/>
    </row>
    <row r="925" spans="1:23" ht="47.25" hidden="1" outlineLevel="4" x14ac:dyDescent="0.2">
      <c r="A925" s="5" t="s">
        <v>490</v>
      </c>
      <c r="B925" s="5" t="s">
        <v>21</v>
      </c>
      <c r="C925" s="5" t="s">
        <v>100</v>
      </c>
      <c r="D925" s="5"/>
      <c r="E925" s="21" t="s">
        <v>101</v>
      </c>
      <c r="F925" s="4">
        <f>F926</f>
        <v>20</v>
      </c>
      <c r="G925" s="4">
        <f t="shared" si="2187"/>
        <v>0</v>
      </c>
      <c r="H925" s="4">
        <f t="shared" si="2187"/>
        <v>20</v>
      </c>
      <c r="I925" s="135">
        <f t="shared" si="2187"/>
        <v>0</v>
      </c>
      <c r="J925" s="135">
        <f t="shared" si="2187"/>
        <v>0</v>
      </c>
      <c r="K925" s="135">
        <f t="shared" si="2187"/>
        <v>0</v>
      </c>
      <c r="L925" s="4">
        <f t="shared" si="2187"/>
        <v>20</v>
      </c>
      <c r="M925" s="4">
        <f t="shared" si="2188"/>
        <v>0</v>
      </c>
      <c r="N925" s="4">
        <f t="shared" si="2189"/>
        <v>0</v>
      </c>
      <c r="O925" s="4"/>
      <c r="P925" s="135">
        <f t="shared" si="2190"/>
        <v>0</v>
      </c>
      <c r="Q925" s="4">
        <f t="shared" si="2190"/>
        <v>0</v>
      </c>
      <c r="R925" s="4">
        <f t="shared" si="2191"/>
        <v>0</v>
      </c>
      <c r="S925" s="4">
        <f t="shared" si="2192"/>
        <v>0</v>
      </c>
      <c r="T925" s="4"/>
      <c r="U925" s="135">
        <f t="shared" si="2193"/>
        <v>0</v>
      </c>
      <c r="V925" s="4">
        <f t="shared" si="2193"/>
        <v>0</v>
      </c>
      <c r="W925" s="67"/>
    </row>
    <row r="926" spans="1:23" ht="15.75" hidden="1" outlineLevel="5" x14ac:dyDescent="0.2">
      <c r="A926" s="5" t="s">
        <v>490</v>
      </c>
      <c r="B926" s="5" t="s">
        <v>21</v>
      </c>
      <c r="C926" s="5" t="s">
        <v>102</v>
      </c>
      <c r="D926" s="5"/>
      <c r="E926" s="21" t="s">
        <v>103</v>
      </c>
      <c r="F926" s="4">
        <f>F927</f>
        <v>20</v>
      </c>
      <c r="G926" s="4">
        <f t="shared" si="2187"/>
        <v>0</v>
      </c>
      <c r="H926" s="4">
        <f t="shared" si="2187"/>
        <v>20</v>
      </c>
      <c r="I926" s="135">
        <f t="shared" si="2187"/>
        <v>0</v>
      </c>
      <c r="J926" s="135">
        <f t="shared" si="2187"/>
        <v>0</v>
      </c>
      <c r="K926" s="135">
        <f t="shared" si="2187"/>
        <v>0</v>
      </c>
      <c r="L926" s="4">
        <f t="shared" si="2187"/>
        <v>20</v>
      </c>
      <c r="M926" s="4">
        <f t="shared" si="2188"/>
        <v>0</v>
      </c>
      <c r="N926" s="4">
        <f t="shared" si="2189"/>
        <v>0</v>
      </c>
      <c r="O926" s="4"/>
      <c r="P926" s="135">
        <f t="shared" si="2190"/>
        <v>0</v>
      </c>
      <c r="Q926" s="4">
        <f t="shared" si="2190"/>
        <v>0</v>
      </c>
      <c r="R926" s="4">
        <f t="shared" si="2191"/>
        <v>0</v>
      </c>
      <c r="S926" s="4">
        <f t="shared" si="2192"/>
        <v>0</v>
      </c>
      <c r="T926" s="4"/>
      <c r="U926" s="135">
        <f t="shared" si="2193"/>
        <v>0</v>
      </c>
      <c r="V926" s="4">
        <f t="shared" si="2193"/>
        <v>0</v>
      </c>
      <c r="W926" s="67"/>
    </row>
    <row r="927" spans="1:23" ht="31.5" hidden="1" outlineLevel="7" x14ac:dyDescent="0.2">
      <c r="A927" s="11" t="s">
        <v>490</v>
      </c>
      <c r="B927" s="11" t="s">
        <v>21</v>
      </c>
      <c r="C927" s="11" t="s">
        <v>102</v>
      </c>
      <c r="D927" s="11" t="s">
        <v>11</v>
      </c>
      <c r="E927" s="16" t="s">
        <v>12</v>
      </c>
      <c r="F927" s="8">
        <v>20</v>
      </c>
      <c r="G927" s="8"/>
      <c r="H927" s="8">
        <f t="shared" ref="H927" si="2194">SUM(F927:G927)</f>
        <v>20</v>
      </c>
      <c r="I927" s="136"/>
      <c r="J927" s="136"/>
      <c r="K927" s="136"/>
      <c r="L927" s="8">
        <f t="shared" ref="L927" si="2195">SUM(H927:K927)</f>
        <v>20</v>
      </c>
      <c r="M927" s="8"/>
      <c r="N927" s="8"/>
      <c r="O927" s="8"/>
      <c r="P927" s="136"/>
      <c r="Q927" s="8">
        <f t="shared" ref="Q927" si="2196">SUM(O927:P927)</f>
        <v>0</v>
      </c>
      <c r="R927" s="8"/>
      <c r="S927" s="8"/>
      <c r="T927" s="8"/>
      <c r="U927" s="136"/>
      <c r="V927" s="8">
        <f t="shared" ref="V927" si="2197">SUM(T927:U927)</f>
        <v>0</v>
      </c>
      <c r="W927" s="67"/>
    </row>
    <row r="928" spans="1:23" ht="15.75" hidden="1" outlineLevel="1" x14ac:dyDescent="0.2">
      <c r="A928" s="5" t="s">
        <v>490</v>
      </c>
      <c r="B928" s="5" t="s">
        <v>418</v>
      </c>
      <c r="C928" s="5"/>
      <c r="D928" s="5"/>
      <c r="E928" s="21" t="s">
        <v>419</v>
      </c>
      <c r="F928" s="4">
        <f>F929</f>
        <v>538.20000000000005</v>
      </c>
      <c r="G928" s="4">
        <f t="shared" ref="G928:L932" si="2198">G929</f>
        <v>0</v>
      </c>
      <c r="H928" s="4">
        <f t="shared" si="2198"/>
        <v>538.20000000000005</v>
      </c>
      <c r="I928" s="135">
        <f t="shared" si="2198"/>
        <v>0</v>
      </c>
      <c r="J928" s="135">
        <f t="shared" si="2198"/>
        <v>0</v>
      </c>
      <c r="K928" s="135">
        <f t="shared" si="2198"/>
        <v>0</v>
      </c>
      <c r="L928" s="4">
        <f t="shared" si="2198"/>
        <v>538.20000000000005</v>
      </c>
      <c r="M928" s="4">
        <f t="shared" ref="M928:M932" si="2199">M929</f>
        <v>485</v>
      </c>
      <c r="N928" s="4">
        <f t="shared" ref="N928:N932" si="2200">N929</f>
        <v>0</v>
      </c>
      <c r="O928" s="4">
        <f t="shared" ref="O928:Q932" si="2201">O929</f>
        <v>485</v>
      </c>
      <c r="P928" s="135">
        <f t="shared" si="2201"/>
        <v>0</v>
      </c>
      <c r="Q928" s="4">
        <f t="shared" si="2201"/>
        <v>485</v>
      </c>
      <c r="R928" s="4">
        <f t="shared" ref="R928:R932" si="2202">R929</f>
        <v>485</v>
      </c>
      <c r="S928" s="4">
        <f t="shared" ref="S928:S932" si="2203">S929</f>
        <v>0</v>
      </c>
      <c r="T928" s="4">
        <f t="shared" ref="T928:V932" si="2204">T929</f>
        <v>485</v>
      </c>
      <c r="U928" s="135">
        <f t="shared" si="2204"/>
        <v>0</v>
      </c>
      <c r="V928" s="4">
        <f t="shared" si="2204"/>
        <v>485</v>
      </c>
      <c r="W928" s="67"/>
    </row>
    <row r="929" spans="1:23" ht="31.5" hidden="1" outlineLevel="2" x14ac:dyDescent="0.2">
      <c r="A929" s="5" t="s">
        <v>490</v>
      </c>
      <c r="B929" s="5" t="s">
        <v>418</v>
      </c>
      <c r="C929" s="5" t="s">
        <v>346</v>
      </c>
      <c r="D929" s="5"/>
      <c r="E929" s="21" t="s">
        <v>347</v>
      </c>
      <c r="F929" s="4">
        <f>F930</f>
        <v>538.20000000000005</v>
      </c>
      <c r="G929" s="4">
        <f t="shared" si="2198"/>
        <v>0</v>
      </c>
      <c r="H929" s="4">
        <f t="shared" si="2198"/>
        <v>538.20000000000005</v>
      </c>
      <c r="I929" s="135">
        <f t="shared" si="2198"/>
        <v>0</v>
      </c>
      <c r="J929" s="135">
        <f t="shared" si="2198"/>
        <v>0</v>
      </c>
      <c r="K929" s="135">
        <f t="shared" si="2198"/>
        <v>0</v>
      </c>
      <c r="L929" s="4">
        <f t="shared" si="2198"/>
        <v>538.20000000000005</v>
      </c>
      <c r="M929" s="4">
        <f t="shared" si="2199"/>
        <v>485</v>
      </c>
      <c r="N929" s="4">
        <f t="shared" si="2200"/>
        <v>0</v>
      </c>
      <c r="O929" s="4">
        <f t="shared" si="2201"/>
        <v>485</v>
      </c>
      <c r="P929" s="135">
        <f t="shared" si="2201"/>
        <v>0</v>
      </c>
      <c r="Q929" s="4">
        <f t="shared" si="2201"/>
        <v>485</v>
      </c>
      <c r="R929" s="4">
        <f t="shared" si="2202"/>
        <v>485</v>
      </c>
      <c r="S929" s="4">
        <f t="shared" si="2203"/>
        <v>0</v>
      </c>
      <c r="T929" s="4">
        <f t="shared" si="2204"/>
        <v>485</v>
      </c>
      <c r="U929" s="135">
        <f t="shared" si="2204"/>
        <v>0</v>
      </c>
      <c r="V929" s="4">
        <f t="shared" si="2204"/>
        <v>485</v>
      </c>
      <c r="W929" s="67"/>
    </row>
    <row r="930" spans="1:23" ht="31.5" hidden="1" outlineLevel="3" x14ac:dyDescent="0.2">
      <c r="A930" s="5" t="s">
        <v>490</v>
      </c>
      <c r="B930" s="5" t="s">
        <v>418</v>
      </c>
      <c r="C930" s="5" t="s">
        <v>492</v>
      </c>
      <c r="D930" s="5"/>
      <c r="E930" s="21" t="s">
        <v>493</v>
      </c>
      <c r="F930" s="4">
        <f>F931</f>
        <v>538.20000000000005</v>
      </c>
      <c r="G930" s="4">
        <f t="shared" si="2198"/>
        <v>0</v>
      </c>
      <c r="H930" s="4">
        <f t="shared" si="2198"/>
        <v>538.20000000000005</v>
      </c>
      <c r="I930" s="135">
        <f t="shared" si="2198"/>
        <v>0</v>
      </c>
      <c r="J930" s="135">
        <f t="shared" si="2198"/>
        <v>0</v>
      </c>
      <c r="K930" s="135">
        <f t="shared" si="2198"/>
        <v>0</v>
      </c>
      <c r="L930" s="4">
        <f t="shared" si="2198"/>
        <v>538.20000000000005</v>
      </c>
      <c r="M930" s="4">
        <f t="shared" si="2199"/>
        <v>485</v>
      </c>
      <c r="N930" s="4">
        <f t="shared" si="2200"/>
        <v>0</v>
      </c>
      <c r="O930" s="4">
        <f t="shared" si="2201"/>
        <v>485</v>
      </c>
      <c r="P930" s="135">
        <f t="shared" si="2201"/>
        <v>0</v>
      </c>
      <c r="Q930" s="4">
        <f t="shared" si="2201"/>
        <v>485</v>
      </c>
      <c r="R930" s="4">
        <f t="shared" si="2202"/>
        <v>485</v>
      </c>
      <c r="S930" s="4">
        <f t="shared" si="2203"/>
        <v>0</v>
      </c>
      <c r="T930" s="4">
        <f t="shared" si="2204"/>
        <v>485</v>
      </c>
      <c r="U930" s="135">
        <f t="shared" si="2204"/>
        <v>0</v>
      </c>
      <c r="V930" s="4">
        <f t="shared" si="2204"/>
        <v>485</v>
      </c>
      <c r="W930" s="67"/>
    </row>
    <row r="931" spans="1:23" ht="31.5" hidden="1" outlineLevel="4" x14ac:dyDescent="0.2">
      <c r="A931" s="5" t="s">
        <v>490</v>
      </c>
      <c r="B931" s="5" t="s">
        <v>418</v>
      </c>
      <c r="C931" s="5" t="s">
        <v>494</v>
      </c>
      <c r="D931" s="5"/>
      <c r="E931" s="21" t="s">
        <v>57</v>
      </c>
      <c r="F931" s="4">
        <f>F932</f>
        <v>538.20000000000005</v>
      </c>
      <c r="G931" s="4">
        <f t="shared" si="2198"/>
        <v>0</v>
      </c>
      <c r="H931" s="4">
        <f t="shared" si="2198"/>
        <v>538.20000000000005</v>
      </c>
      <c r="I931" s="135">
        <f t="shared" si="2198"/>
        <v>0</v>
      </c>
      <c r="J931" s="135">
        <f t="shared" si="2198"/>
        <v>0</v>
      </c>
      <c r="K931" s="135">
        <f t="shared" si="2198"/>
        <v>0</v>
      </c>
      <c r="L931" s="4">
        <f t="shared" si="2198"/>
        <v>538.20000000000005</v>
      </c>
      <c r="M931" s="4">
        <f t="shared" si="2199"/>
        <v>485</v>
      </c>
      <c r="N931" s="4">
        <f t="shared" si="2200"/>
        <v>0</v>
      </c>
      <c r="O931" s="4">
        <f t="shared" si="2201"/>
        <v>485</v>
      </c>
      <c r="P931" s="135">
        <f t="shared" si="2201"/>
        <v>0</v>
      </c>
      <c r="Q931" s="4">
        <f t="shared" si="2201"/>
        <v>485</v>
      </c>
      <c r="R931" s="4">
        <f t="shared" si="2202"/>
        <v>485</v>
      </c>
      <c r="S931" s="4">
        <f t="shared" si="2203"/>
        <v>0</v>
      </c>
      <c r="T931" s="4">
        <f t="shared" si="2204"/>
        <v>485</v>
      </c>
      <c r="U931" s="135">
        <f t="shared" si="2204"/>
        <v>0</v>
      </c>
      <c r="V931" s="4">
        <f t="shared" si="2204"/>
        <v>485</v>
      </c>
      <c r="W931" s="67"/>
    </row>
    <row r="932" spans="1:23" ht="31.5" hidden="1" outlineLevel="5" x14ac:dyDescent="0.2">
      <c r="A932" s="5" t="s">
        <v>490</v>
      </c>
      <c r="B932" s="5" t="s">
        <v>418</v>
      </c>
      <c r="C932" s="5" t="s">
        <v>497</v>
      </c>
      <c r="D932" s="5"/>
      <c r="E932" s="21" t="s">
        <v>498</v>
      </c>
      <c r="F932" s="4">
        <f>F933</f>
        <v>538.20000000000005</v>
      </c>
      <c r="G932" s="4">
        <f t="shared" si="2198"/>
        <v>0</v>
      </c>
      <c r="H932" s="4">
        <f t="shared" si="2198"/>
        <v>538.20000000000005</v>
      </c>
      <c r="I932" s="135">
        <f t="shared" si="2198"/>
        <v>0</v>
      </c>
      <c r="J932" s="135">
        <f t="shared" si="2198"/>
        <v>0</v>
      </c>
      <c r="K932" s="135">
        <f t="shared" si="2198"/>
        <v>0</v>
      </c>
      <c r="L932" s="4">
        <f t="shared" si="2198"/>
        <v>538.20000000000005</v>
      </c>
      <c r="M932" s="4">
        <f t="shared" si="2199"/>
        <v>485</v>
      </c>
      <c r="N932" s="4">
        <f t="shared" si="2200"/>
        <v>0</v>
      </c>
      <c r="O932" s="4">
        <f t="shared" si="2201"/>
        <v>485</v>
      </c>
      <c r="P932" s="135">
        <f t="shared" si="2201"/>
        <v>0</v>
      </c>
      <c r="Q932" s="4">
        <f t="shared" si="2201"/>
        <v>485</v>
      </c>
      <c r="R932" s="4">
        <f t="shared" si="2202"/>
        <v>485</v>
      </c>
      <c r="S932" s="4">
        <f t="shared" si="2203"/>
        <v>0</v>
      </c>
      <c r="T932" s="4">
        <f t="shared" si="2204"/>
        <v>485</v>
      </c>
      <c r="U932" s="135">
        <f t="shared" si="2204"/>
        <v>0</v>
      </c>
      <c r="V932" s="4">
        <f t="shared" si="2204"/>
        <v>485</v>
      </c>
      <c r="W932" s="67"/>
    </row>
    <row r="933" spans="1:23" ht="31.5" hidden="1" outlineLevel="7" x14ac:dyDescent="0.2">
      <c r="A933" s="11" t="s">
        <v>490</v>
      </c>
      <c r="B933" s="11" t="s">
        <v>418</v>
      </c>
      <c r="C933" s="11" t="s">
        <v>497</v>
      </c>
      <c r="D933" s="11" t="s">
        <v>92</v>
      </c>
      <c r="E933" s="16" t="s">
        <v>93</v>
      </c>
      <c r="F933" s="8">
        <v>538.20000000000005</v>
      </c>
      <c r="G933" s="8"/>
      <c r="H933" s="8">
        <f t="shared" ref="H933" si="2205">SUM(F933:G933)</f>
        <v>538.20000000000005</v>
      </c>
      <c r="I933" s="136"/>
      <c r="J933" s="136"/>
      <c r="K933" s="136"/>
      <c r="L933" s="8">
        <f t="shared" ref="L933" si="2206">SUM(H933:K933)</f>
        <v>538.20000000000005</v>
      </c>
      <c r="M933" s="8">
        <v>485</v>
      </c>
      <c r="N933" s="8"/>
      <c r="O933" s="8">
        <f t="shared" ref="O933" si="2207">SUM(M933:N933)</f>
        <v>485</v>
      </c>
      <c r="P933" s="136"/>
      <c r="Q933" s="8">
        <f t="shared" ref="Q933" si="2208">SUM(O933:P933)</f>
        <v>485</v>
      </c>
      <c r="R933" s="8">
        <v>485</v>
      </c>
      <c r="S933" s="8"/>
      <c r="T933" s="8">
        <f t="shared" ref="T933" si="2209">SUM(R933:S933)</f>
        <v>485</v>
      </c>
      <c r="U933" s="136"/>
      <c r="V933" s="8">
        <f t="shared" ref="V933" si="2210">SUM(T933:U933)</f>
        <v>485</v>
      </c>
      <c r="W933" s="67"/>
    </row>
    <row r="934" spans="1:23" ht="15.75" hidden="1" outlineLevel="7" x14ac:dyDescent="0.2">
      <c r="A934" s="5" t="s">
        <v>490</v>
      </c>
      <c r="B934" s="5" t="s">
        <v>569</v>
      </c>
      <c r="C934" s="11"/>
      <c r="D934" s="11"/>
      <c r="E934" s="17" t="s">
        <v>553</v>
      </c>
      <c r="F934" s="4">
        <f t="shared" ref="F934:V939" si="2211">F935</f>
        <v>780</v>
      </c>
      <c r="G934" s="4">
        <f t="shared" si="2211"/>
        <v>0</v>
      </c>
      <c r="H934" s="4">
        <f t="shared" si="2211"/>
        <v>780</v>
      </c>
      <c r="I934" s="135">
        <f t="shared" si="2211"/>
        <v>0</v>
      </c>
      <c r="J934" s="135">
        <f t="shared" si="2211"/>
        <v>0</v>
      </c>
      <c r="K934" s="135">
        <f t="shared" si="2211"/>
        <v>0</v>
      </c>
      <c r="L934" s="4">
        <f t="shared" si="2211"/>
        <v>780</v>
      </c>
      <c r="M934" s="4">
        <f t="shared" ref="M934:R934" si="2212">M935</f>
        <v>780</v>
      </c>
      <c r="N934" s="4">
        <f t="shared" si="2211"/>
        <v>0</v>
      </c>
      <c r="O934" s="4">
        <f t="shared" si="2211"/>
        <v>780</v>
      </c>
      <c r="P934" s="135">
        <f t="shared" si="2211"/>
        <v>0</v>
      </c>
      <c r="Q934" s="4">
        <f t="shared" si="2211"/>
        <v>780</v>
      </c>
      <c r="R934" s="4">
        <f t="shared" si="2212"/>
        <v>780</v>
      </c>
      <c r="S934" s="4">
        <f t="shared" si="2211"/>
        <v>0</v>
      </c>
      <c r="T934" s="4">
        <f t="shared" si="2211"/>
        <v>780</v>
      </c>
      <c r="U934" s="135">
        <f t="shared" si="2211"/>
        <v>0</v>
      </c>
      <c r="V934" s="4">
        <f t="shared" si="2211"/>
        <v>780</v>
      </c>
      <c r="W934" s="67"/>
    </row>
    <row r="935" spans="1:23" ht="15.75" hidden="1" outlineLevel="1" x14ac:dyDescent="0.2">
      <c r="A935" s="5" t="s">
        <v>490</v>
      </c>
      <c r="B935" s="5" t="s">
        <v>318</v>
      </c>
      <c r="C935" s="5"/>
      <c r="D935" s="5"/>
      <c r="E935" s="21" t="s">
        <v>319</v>
      </c>
      <c r="F935" s="4">
        <f t="shared" si="2211"/>
        <v>780</v>
      </c>
      <c r="G935" s="4">
        <f t="shared" si="2211"/>
        <v>0</v>
      </c>
      <c r="H935" s="4">
        <f t="shared" si="2211"/>
        <v>780</v>
      </c>
      <c r="I935" s="135">
        <f t="shared" si="2211"/>
        <v>0</v>
      </c>
      <c r="J935" s="135">
        <f t="shared" si="2211"/>
        <v>0</v>
      </c>
      <c r="K935" s="135">
        <f t="shared" si="2211"/>
        <v>0</v>
      </c>
      <c r="L935" s="4">
        <f t="shared" si="2211"/>
        <v>780</v>
      </c>
      <c r="M935" s="4">
        <f t="shared" ref="M935:R939" si="2213">M936</f>
        <v>780</v>
      </c>
      <c r="N935" s="4">
        <f t="shared" si="2211"/>
        <v>0</v>
      </c>
      <c r="O935" s="4">
        <f t="shared" si="2211"/>
        <v>780</v>
      </c>
      <c r="P935" s="135">
        <f t="shared" si="2211"/>
        <v>0</v>
      </c>
      <c r="Q935" s="4">
        <f t="shared" si="2211"/>
        <v>780</v>
      </c>
      <c r="R935" s="4">
        <f t="shared" si="2213"/>
        <v>780</v>
      </c>
      <c r="S935" s="4">
        <f t="shared" si="2211"/>
        <v>0</v>
      </c>
      <c r="T935" s="4">
        <f t="shared" si="2211"/>
        <v>780</v>
      </c>
      <c r="U935" s="135">
        <f t="shared" si="2211"/>
        <v>0</v>
      </c>
      <c r="V935" s="4">
        <f t="shared" si="2211"/>
        <v>780</v>
      </c>
      <c r="W935" s="67"/>
    </row>
    <row r="936" spans="1:23" ht="31.5" hidden="1" outlineLevel="2" x14ac:dyDescent="0.2">
      <c r="A936" s="5" t="s">
        <v>490</v>
      </c>
      <c r="B936" s="5" t="s">
        <v>318</v>
      </c>
      <c r="C936" s="5" t="s">
        <v>346</v>
      </c>
      <c r="D936" s="5"/>
      <c r="E936" s="21" t="s">
        <v>347</v>
      </c>
      <c r="F936" s="4">
        <f t="shared" si="2211"/>
        <v>780</v>
      </c>
      <c r="G936" s="4">
        <f t="shared" si="2211"/>
        <v>0</v>
      </c>
      <c r="H936" s="4">
        <f t="shared" si="2211"/>
        <v>780</v>
      </c>
      <c r="I936" s="135">
        <f t="shared" si="2211"/>
        <v>0</v>
      </c>
      <c r="J936" s="135">
        <f t="shared" si="2211"/>
        <v>0</v>
      </c>
      <c r="K936" s="135">
        <f t="shared" si="2211"/>
        <v>0</v>
      </c>
      <c r="L936" s="4">
        <f t="shared" si="2211"/>
        <v>780</v>
      </c>
      <c r="M936" s="4">
        <f t="shared" si="2213"/>
        <v>780</v>
      </c>
      <c r="N936" s="4">
        <f t="shared" si="2211"/>
        <v>0</v>
      </c>
      <c r="O936" s="4">
        <f t="shared" si="2211"/>
        <v>780</v>
      </c>
      <c r="P936" s="135">
        <f t="shared" si="2211"/>
        <v>0</v>
      </c>
      <c r="Q936" s="4">
        <f t="shared" si="2211"/>
        <v>780</v>
      </c>
      <c r="R936" s="4">
        <f t="shared" si="2213"/>
        <v>780</v>
      </c>
      <c r="S936" s="4">
        <f t="shared" si="2211"/>
        <v>0</v>
      </c>
      <c r="T936" s="4">
        <f t="shared" si="2211"/>
        <v>780</v>
      </c>
      <c r="U936" s="135">
        <f t="shared" si="2211"/>
        <v>0</v>
      </c>
      <c r="V936" s="4">
        <f t="shared" si="2211"/>
        <v>780</v>
      </c>
      <c r="W936" s="67"/>
    </row>
    <row r="937" spans="1:23" ht="31.5" hidden="1" outlineLevel="3" x14ac:dyDescent="0.2">
      <c r="A937" s="5" t="s">
        <v>490</v>
      </c>
      <c r="B937" s="5" t="s">
        <v>318</v>
      </c>
      <c r="C937" s="5" t="s">
        <v>348</v>
      </c>
      <c r="D937" s="5"/>
      <c r="E937" s="21" t="s">
        <v>349</v>
      </c>
      <c r="F937" s="4">
        <f t="shared" si="2211"/>
        <v>780</v>
      </c>
      <c r="G937" s="4">
        <f t="shared" si="2211"/>
        <v>0</v>
      </c>
      <c r="H937" s="4">
        <f t="shared" si="2211"/>
        <v>780</v>
      </c>
      <c r="I937" s="135">
        <f t="shared" si="2211"/>
        <v>0</v>
      </c>
      <c r="J937" s="135">
        <f t="shared" si="2211"/>
        <v>0</v>
      </c>
      <c r="K937" s="135">
        <f t="shared" si="2211"/>
        <v>0</v>
      </c>
      <c r="L937" s="4">
        <f t="shared" si="2211"/>
        <v>780</v>
      </c>
      <c r="M937" s="4">
        <f t="shared" si="2213"/>
        <v>780</v>
      </c>
      <c r="N937" s="4">
        <f t="shared" si="2211"/>
        <v>0</v>
      </c>
      <c r="O937" s="4">
        <f t="shared" si="2211"/>
        <v>780</v>
      </c>
      <c r="P937" s="135">
        <f t="shared" si="2211"/>
        <v>0</v>
      </c>
      <c r="Q937" s="4">
        <f t="shared" si="2211"/>
        <v>780</v>
      </c>
      <c r="R937" s="4">
        <f t="shared" si="2213"/>
        <v>780</v>
      </c>
      <c r="S937" s="4">
        <f t="shared" si="2211"/>
        <v>0</v>
      </c>
      <c r="T937" s="4">
        <f t="shared" si="2211"/>
        <v>780</v>
      </c>
      <c r="U937" s="135">
        <f t="shared" si="2211"/>
        <v>0</v>
      </c>
      <c r="V937" s="4">
        <f t="shared" si="2211"/>
        <v>780</v>
      </c>
      <c r="W937" s="67"/>
    </row>
    <row r="938" spans="1:23" ht="31.5" hidden="1" outlineLevel="4" x14ac:dyDescent="0.2">
      <c r="A938" s="5" t="s">
        <v>490</v>
      </c>
      <c r="B938" s="5" t="s">
        <v>318</v>
      </c>
      <c r="C938" s="5" t="s">
        <v>499</v>
      </c>
      <c r="D938" s="5"/>
      <c r="E938" s="21" t="s">
        <v>500</v>
      </c>
      <c r="F938" s="4">
        <f t="shared" si="2211"/>
        <v>780</v>
      </c>
      <c r="G938" s="4">
        <f t="shared" si="2211"/>
        <v>0</v>
      </c>
      <c r="H938" s="4">
        <f t="shared" si="2211"/>
        <v>780</v>
      </c>
      <c r="I938" s="135">
        <f t="shared" si="2211"/>
        <v>0</v>
      </c>
      <c r="J938" s="135">
        <f t="shared" si="2211"/>
        <v>0</v>
      </c>
      <c r="K938" s="135">
        <f t="shared" si="2211"/>
        <v>0</v>
      </c>
      <c r="L938" s="4">
        <f t="shared" si="2211"/>
        <v>780</v>
      </c>
      <c r="M938" s="4">
        <f t="shared" si="2213"/>
        <v>780</v>
      </c>
      <c r="N938" s="4">
        <f t="shared" si="2211"/>
        <v>0</v>
      </c>
      <c r="O938" s="4">
        <f t="shared" si="2211"/>
        <v>780</v>
      </c>
      <c r="P938" s="135">
        <f t="shared" si="2211"/>
        <v>0</v>
      </c>
      <c r="Q938" s="4">
        <f t="shared" si="2211"/>
        <v>780</v>
      </c>
      <c r="R938" s="4">
        <f t="shared" si="2213"/>
        <v>780</v>
      </c>
      <c r="S938" s="4">
        <f t="shared" si="2211"/>
        <v>0</v>
      </c>
      <c r="T938" s="4">
        <f t="shared" si="2211"/>
        <v>780</v>
      </c>
      <c r="U938" s="135">
        <f t="shared" si="2211"/>
        <v>0</v>
      </c>
      <c r="V938" s="4">
        <f t="shared" si="2211"/>
        <v>780</v>
      </c>
      <c r="W938" s="67"/>
    </row>
    <row r="939" spans="1:23" ht="31.5" hidden="1" outlineLevel="5" x14ac:dyDescent="0.2">
      <c r="A939" s="5" t="s">
        <v>490</v>
      </c>
      <c r="B939" s="5" t="s">
        <v>318</v>
      </c>
      <c r="C939" s="5" t="s">
        <v>501</v>
      </c>
      <c r="D939" s="5"/>
      <c r="E939" s="21" t="s">
        <v>502</v>
      </c>
      <c r="F939" s="4">
        <f t="shared" si="2211"/>
        <v>780</v>
      </c>
      <c r="G939" s="4">
        <f t="shared" si="2211"/>
        <v>0</v>
      </c>
      <c r="H939" s="4">
        <f t="shared" si="2211"/>
        <v>780</v>
      </c>
      <c r="I939" s="135">
        <f t="shared" si="2211"/>
        <v>0</v>
      </c>
      <c r="J939" s="135">
        <f t="shared" si="2211"/>
        <v>0</v>
      </c>
      <c r="K939" s="135">
        <f t="shared" si="2211"/>
        <v>0</v>
      </c>
      <c r="L939" s="4">
        <f t="shared" si="2211"/>
        <v>780</v>
      </c>
      <c r="M939" s="4">
        <f t="shared" si="2213"/>
        <v>780</v>
      </c>
      <c r="N939" s="4">
        <f t="shared" si="2211"/>
        <v>0</v>
      </c>
      <c r="O939" s="4">
        <f t="shared" si="2211"/>
        <v>780</v>
      </c>
      <c r="P939" s="135">
        <f t="shared" si="2211"/>
        <v>0</v>
      </c>
      <c r="Q939" s="4">
        <f t="shared" si="2211"/>
        <v>780</v>
      </c>
      <c r="R939" s="4">
        <f t="shared" si="2213"/>
        <v>780</v>
      </c>
      <c r="S939" s="4">
        <f t="shared" si="2211"/>
        <v>0</v>
      </c>
      <c r="T939" s="4">
        <f t="shared" si="2211"/>
        <v>780</v>
      </c>
      <c r="U939" s="135">
        <f t="shared" si="2211"/>
        <v>0</v>
      </c>
      <c r="V939" s="4">
        <f t="shared" si="2211"/>
        <v>780</v>
      </c>
      <c r="W939" s="67"/>
    </row>
    <row r="940" spans="1:23" ht="15.75" hidden="1" outlineLevel="7" x14ac:dyDescent="0.2">
      <c r="A940" s="11" t="s">
        <v>490</v>
      </c>
      <c r="B940" s="11" t="s">
        <v>318</v>
      </c>
      <c r="C940" s="11" t="s">
        <v>501</v>
      </c>
      <c r="D940" s="11" t="s">
        <v>33</v>
      </c>
      <c r="E940" s="16" t="s">
        <v>34</v>
      </c>
      <c r="F940" s="8">
        <v>780</v>
      </c>
      <c r="G940" s="8"/>
      <c r="H940" s="8">
        <f t="shared" ref="H940" si="2214">SUM(F940:G940)</f>
        <v>780</v>
      </c>
      <c r="I940" s="136"/>
      <c r="J940" s="136"/>
      <c r="K940" s="136"/>
      <c r="L940" s="8">
        <f t="shared" ref="L940" si="2215">SUM(H940:K940)</f>
        <v>780</v>
      </c>
      <c r="M940" s="8">
        <v>780</v>
      </c>
      <c r="N940" s="8"/>
      <c r="O940" s="8">
        <f t="shared" ref="O940" si="2216">SUM(M940:N940)</f>
        <v>780</v>
      </c>
      <c r="P940" s="136"/>
      <c r="Q940" s="8">
        <f t="shared" ref="Q940" si="2217">SUM(O940:P940)</f>
        <v>780</v>
      </c>
      <c r="R940" s="8">
        <v>780</v>
      </c>
      <c r="S940" s="8"/>
      <c r="T940" s="8">
        <f t="shared" ref="T940" si="2218">SUM(R940:S940)</f>
        <v>780</v>
      </c>
      <c r="U940" s="136"/>
      <c r="V940" s="8">
        <f t="shared" ref="V940" si="2219">SUM(T940:U940)</f>
        <v>780</v>
      </c>
      <c r="W940" s="67"/>
    </row>
    <row r="941" spans="1:23" ht="15.75" outlineLevel="7" x14ac:dyDescent="0.2">
      <c r="A941" s="5" t="s">
        <v>490</v>
      </c>
      <c r="B941" s="5" t="s">
        <v>571</v>
      </c>
      <c r="C941" s="11"/>
      <c r="D941" s="11"/>
      <c r="E941" s="12" t="s">
        <v>554</v>
      </c>
      <c r="F941" s="4">
        <f t="shared" ref="F941:V941" si="2220">F942+F968+F978</f>
        <v>60219.199999999997</v>
      </c>
      <c r="G941" s="4">
        <f t="shared" si="2220"/>
        <v>0</v>
      </c>
      <c r="H941" s="4">
        <f t="shared" si="2220"/>
        <v>60219.199999999997</v>
      </c>
      <c r="I941" s="135">
        <f t="shared" si="2220"/>
        <v>5735.3894700000001</v>
      </c>
      <c r="J941" s="135">
        <f t="shared" si="2220"/>
        <v>59.060769999999991</v>
      </c>
      <c r="K941" s="135">
        <f t="shared" si="2220"/>
        <v>-29.5</v>
      </c>
      <c r="L941" s="4">
        <f t="shared" si="2220"/>
        <v>65984.150240000003</v>
      </c>
      <c r="M941" s="4">
        <f t="shared" si="2220"/>
        <v>59149.549549999996</v>
      </c>
      <c r="N941" s="4">
        <f t="shared" si="2220"/>
        <v>0</v>
      </c>
      <c r="O941" s="4">
        <f t="shared" si="2220"/>
        <v>59149.549549999996</v>
      </c>
      <c r="P941" s="135">
        <f t="shared" si="2220"/>
        <v>2717.26316</v>
      </c>
      <c r="Q941" s="4">
        <f t="shared" si="2220"/>
        <v>61866.812709999998</v>
      </c>
      <c r="R941" s="4">
        <f t="shared" si="2220"/>
        <v>56443.299999999996</v>
      </c>
      <c r="S941" s="4">
        <f t="shared" si="2220"/>
        <v>0</v>
      </c>
      <c r="T941" s="4">
        <f t="shared" si="2220"/>
        <v>56443.299999999996</v>
      </c>
      <c r="U941" s="135">
        <f t="shared" si="2220"/>
        <v>7095.4013599999998</v>
      </c>
      <c r="V941" s="4">
        <f t="shared" si="2220"/>
        <v>63538.701359999992</v>
      </c>
      <c r="W941" s="67"/>
    </row>
    <row r="942" spans="1:23" ht="15.75" outlineLevel="1" x14ac:dyDescent="0.2">
      <c r="A942" s="5" t="s">
        <v>490</v>
      </c>
      <c r="B942" s="5" t="s">
        <v>344</v>
      </c>
      <c r="C942" s="5"/>
      <c r="D942" s="5"/>
      <c r="E942" s="21" t="s">
        <v>345</v>
      </c>
      <c r="F942" s="4">
        <f>F943+F948</f>
        <v>55163.1</v>
      </c>
      <c r="G942" s="4">
        <f t="shared" ref="G942:J942" si="2221">G943+G948</f>
        <v>0</v>
      </c>
      <c r="H942" s="4">
        <f t="shared" si="2221"/>
        <v>55163.1</v>
      </c>
      <c r="I942" s="135">
        <f t="shared" si="2221"/>
        <v>3191.6</v>
      </c>
      <c r="J942" s="135">
        <f t="shared" si="2221"/>
        <v>59.060769999999991</v>
      </c>
      <c r="K942" s="135">
        <f t="shared" ref="K942:L942" si="2222">K943+K948</f>
        <v>-29.5</v>
      </c>
      <c r="L942" s="4">
        <f t="shared" si="2222"/>
        <v>58384.260770000001</v>
      </c>
      <c r="M942" s="4">
        <f>M943+M948</f>
        <v>52270.2</v>
      </c>
      <c r="N942" s="4">
        <f t="shared" ref="N942" si="2223">N943+N948</f>
        <v>0</v>
      </c>
      <c r="O942" s="4">
        <f t="shared" ref="O942:Q942" si="2224">O943+O948</f>
        <v>52270.2</v>
      </c>
      <c r="P942" s="135">
        <f t="shared" si="2224"/>
        <v>0</v>
      </c>
      <c r="Q942" s="4">
        <f t="shared" si="2224"/>
        <v>52270.2</v>
      </c>
      <c r="R942" s="4">
        <f>R943+R948</f>
        <v>52544.6</v>
      </c>
      <c r="S942" s="4">
        <f t="shared" ref="S942" si="2225">S943+S948</f>
        <v>0</v>
      </c>
      <c r="T942" s="4">
        <f t="shared" ref="T942:V942" si="2226">T943+T948</f>
        <v>52544.6</v>
      </c>
      <c r="U942" s="135">
        <f t="shared" si="2226"/>
        <v>0</v>
      </c>
      <c r="V942" s="4">
        <f t="shared" si="2226"/>
        <v>52544.6</v>
      </c>
      <c r="W942" s="67"/>
    </row>
    <row r="943" spans="1:23" ht="47.25" hidden="1" outlineLevel="2" x14ac:dyDescent="0.2">
      <c r="A943" s="5" t="s">
        <v>490</v>
      </c>
      <c r="B943" s="5" t="s">
        <v>344</v>
      </c>
      <c r="C943" s="5" t="s">
        <v>76</v>
      </c>
      <c r="D943" s="5"/>
      <c r="E943" s="21" t="s">
        <v>77</v>
      </c>
      <c r="F943" s="4">
        <f>F944</f>
        <v>17</v>
      </c>
      <c r="G943" s="4">
        <f t="shared" ref="G943:L946" si="2227">G944</f>
        <v>0</v>
      </c>
      <c r="H943" s="4">
        <f t="shared" si="2227"/>
        <v>17</v>
      </c>
      <c r="I943" s="135">
        <f t="shared" si="2227"/>
        <v>0</v>
      </c>
      <c r="J943" s="135">
        <f t="shared" si="2227"/>
        <v>0</v>
      </c>
      <c r="K943" s="135">
        <f t="shared" si="2227"/>
        <v>0</v>
      </c>
      <c r="L943" s="4">
        <f t="shared" si="2227"/>
        <v>17</v>
      </c>
      <c r="M943" s="4">
        <f t="shared" ref="M943:R944" si="2228">M944</f>
        <v>0</v>
      </c>
      <c r="N943" s="4">
        <f t="shared" ref="N943:N946" si="2229">N944</f>
        <v>0</v>
      </c>
      <c r="O943" s="4"/>
      <c r="P943" s="135">
        <f t="shared" ref="P943:Q946" si="2230">P944</f>
        <v>0</v>
      </c>
      <c r="Q943" s="4">
        <f t="shared" si="2230"/>
        <v>0</v>
      </c>
      <c r="R943" s="4">
        <f t="shared" si="2228"/>
        <v>0</v>
      </c>
      <c r="S943" s="4">
        <f t="shared" ref="S943:S946" si="2231">S944</f>
        <v>0</v>
      </c>
      <c r="T943" s="4"/>
      <c r="U943" s="135">
        <f t="shared" ref="U943:V946" si="2232">U944</f>
        <v>0</v>
      </c>
      <c r="V943" s="4">
        <f t="shared" si="2232"/>
        <v>0</v>
      </c>
      <c r="W943" s="67"/>
    </row>
    <row r="944" spans="1:23" ht="31.5" hidden="1" outlineLevel="3" x14ac:dyDescent="0.2">
      <c r="A944" s="5" t="s">
        <v>490</v>
      </c>
      <c r="B944" s="5" t="s">
        <v>344</v>
      </c>
      <c r="C944" s="5" t="s">
        <v>78</v>
      </c>
      <c r="D944" s="5"/>
      <c r="E944" s="21" t="s">
        <v>79</v>
      </c>
      <c r="F944" s="4">
        <f>F945</f>
        <v>17</v>
      </c>
      <c r="G944" s="4">
        <f t="shared" si="2227"/>
        <v>0</v>
      </c>
      <c r="H944" s="4">
        <f t="shared" si="2227"/>
        <v>17</v>
      </c>
      <c r="I944" s="135">
        <f t="shared" si="2227"/>
        <v>0</v>
      </c>
      <c r="J944" s="135">
        <f t="shared" si="2227"/>
        <v>0</v>
      </c>
      <c r="K944" s="135">
        <f t="shared" si="2227"/>
        <v>0</v>
      </c>
      <c r="L944" s="4">
        <f t="shared" si="2227"/>
        <v>17</v>
      </c>
      <c r="M944" s="4">
        <f t="shared" si="2228"/>
        <v>0</v>
      </c>
      <c r="N944" s="4">
        <f t="shared" si="2229"/>
        <v>0</v>
      </c>
      <c r="O944" s="4"/>
      <c r="P944" s="135">
        <f t="shared" si="2230"/>
        <v>0</v>
      </c>
      <c r="Q944" s="4">
        <f t="shared" si="2230"/>
        <v>0</v>
      </c>
      <c r="R944" s="4">
        <f t="shared" si="2228"/>
        <v>0</v>
      </c>
      <c r="S944" s="4">
        <f t="shared" si="2231"/>
        <v>0</v>
      </c>
      <c r="T944" s="4"/>
      <c r="U944" s="135">
        <f t="shared" si="2232"/>
        <v>0</v>
      </c>
      <c r="V944" s="4">
        <f t="shared" si="2232"/>
        <v>0</v>
      </c>
      <c r="W944" s="67"/>
    </row>
    <row r="945" spans="1:23" ht="31.5" hidden="1" outlineLevel="4" x14ac:dyDescent="0.2">
      <c r="A945" s="5" t="s">
        <v>490</v>
      </c>
      <c r="B945" s="5" t="s">
        <v>344</v>
      </c>
      <c r="C945" s="5" t="s">
        <v>480</v>
      </c>
      <c r="D945" s="5"/>
      <c r="E945" s="21" t="s">
        <v>481</v>
      </c>
      <c r="F945" s="4">
        <f>F946</f>
        <v>17</v>
      </c>
      <c r="G945" s="4">
        <f t="shared" si="2227"/>
        <v>0</v>
      </c>
      <c r="H945" s="4">
        <f t="shared" si="2227"/>
        <v>17</v>
      </c>
      <c r="I945" s="135">
        <f t="shared" si="2227"/>
        <v>0</v>
      </c>
      <c r="J945" s="135">
        <f t="shared" si="2227"/>
        <v>0</v>
      </c>
      <c r="K945" s="135">
        <f t="shared" si="2227"/>
        <v>0</v>
      </c>
      <c r="L945" s="4">
        <f t="shared" si="2227"/>
        <v>17</v>
      </c>
      <c r="M945" s="4">
        <f t="shared" ref="M945:R946" si="2233">M946</f>
        <v>0</v>
      </c>
      <c r="N945" s="4">
        <f t="shared" si="2229"/>
        <v>0</v>
      </c>
      <c r="O945" s="4"/>
      <c r="P945" s="135">
        <f t="shared" si="2230"/>
        <v>0</v>
      </c>
      <c r="Q945" s="4">
        <f t="shared" si="2230"/>
        <v>0</v>
      </c>
      <c r="R945" s="4">
        <f t="shared" si="2233"/>
        <v>0</v>
      </c>
      <c r="S945" s="4">
        <f t="shared" si="2231"/>
        <v>0</v>
      </c>
      <c r="T945" s="4"/>
      <c r="U945" s="135">
        <f t="shared" si="2232"/>
        <v>0</v>
      </c>
      <c r="V945" s="4">
        <f t="shared" si="2232"/>
        <v>0</v>
      </c>
      <c r="W945" s="67"/>
    </row>
    <row r="946" spans="1:23" ht="15.75" hidden="1" outlineLevel="5" x14ac:dyDescent="0.2">
      <c r="A946" s="5" t="s">
        <v>490</v>
      </c>
      <c r="B946" s="5" t="s">
        <v>344</v>
      </c>
      <c r="C946" s="5" t="s">
        <v>482</v>
      </c>
      <c r="D946" s="5"/>
      <c r="E946" s="21" t="s">
        <v>483</v>
      </c>
      <c r="F946" s="4">
        <f>F947</f>
        <v>17</v>
      </c>
      <c r="G946" s="4">
        <f t="shared" si="2227"/>
        <v>0</v>
      </c>
      <c r="H946" s="4">
        <f t="shared" si="2227"/>
        <v>17</v>
      </c>
      <c r="I946" s="135">
        <f t="shared" si="2227"/>
        <v>0</v>
      </c>
      <c r="J946" s="135">
        <f t="shared" si="2227"/>
        <v>0</v>
      </c>
      <c r="K946" s="135">
        <f t="shared" si="2227"/>
        <v>0</v>
      </c>
      <c r="L946" s="4">
        <f t="shared" si="2227"/>
        <v>17</v>
      </c>
      <c r="M946" s="4">
        <f t="shared" si="2233"/>
        <v>0</v>
      </c>
      <c r="N946" s="4">
        <f t="shared" si="2229"/>
        <v>0</v>
      </c>
      <c r="O946" s="4"/>
      <c r="P946" s="135">
        <f t="shared" si="2230"/>
        <v>0</v>
      </c>
      <c r="Q946" s="4">
        <f t="shared" si="2230"/>
        <v>0</v>
      </c>
      <c r="R946" s="4">
        <f t="shared" si="2233"/>
        <v>0</v>
      </c>
      <c r="S946" s="4">
        <f t="shared" si="2231"/>
        <v>0</v>
      </c>
      <c r="T946" s="4"/>
      <c r="U946" s="135">
        <f t="shared" si="2232"/>
        <v>0</v>
      </c>
      <c r="V946" s="4">
        <f t="shared" si="2232"/>
        <v>0</v>
      </c>
      <c r="W946" s="67"/>
    </row>
    <row r="947" spans="1:23" ht="31.5" hidden="1" outlineLevel="7" x14ac:dyDescent="0.2">
      <c r="A947" s="11" t="s">
        <v>490</v>
      </c>
      <c r="B947" s="11" t="s">
        <v>344</v>
      </c>
      <c r="C947" s="11" t="s">
        <v>482</v>
      </c>
      <c r="D947" s="11" t="s">
        <v>11</v>
      </c>
      <c r="E947" s="16" t="s">
        <v>12</v>
      </c>
      <c r="F947" s="8">
        <v>17</v>
      </c>
      <c r="G947" s="8"/>
      <c r="H947" s="8">
        <f t="shared" ref="H947" si="2234">SUM(F947:G947)</f>
        <v>17</v>
      </c>
      <c r="I947" s="136"/>
      <c r="J947" s="136"/>
      <c r="K947" s="136"/>
      <c r="L947" s="8">
        <f t="shared" ref="L947" si="2235">SUM(H947:K947)</f>
        <v>17</v>
      </c>
      <c r="M947" s="8"/>
      <c r="N947" s="8"/>
      <c r="O947" s="8"/>
      <c r="P947" s="136"/>
      <c r="Q947" s="8">
        <f t="shared" ref="Q947" si="2236">SUM(O947:P947)</f>
        <v>0</v>
      </c>
      <c r="R947" s="8"/>
      <c r="S947" s="8"/>
      <c r="T947" s="8"/>
      <c r="U947" s="136"/>
      <c r="V947" s="8">
        <f t="shared" ref="V947" si="2237">SUM(T947:U947)</f>
        <v>0</v>
      </c>
      <c r="W947" s="67"/>
    </row>
    <row r="948" spans="1:23" ht="31.5" outlineLevel="2" x14ac:dyDescent="0.2">
      <c r="A948" s="5" t="s">
        <v>490</v>
      </c>
      <c r="B948" s="5" t="s">
        <v>344</v>
      </c>
      <c r="C948" s="5" t="s">
        <v>346</v>
      </c>
      <c r="D948" s="5"/>
      <c r="E948" s="21" t="s">
        <v>347</v>
      </c>
      <c r="F948" s="4">
        <f>F949+F964</f>
        <v>55146.1</v>
      </c>
      <c r="G948" s="4">
        <f t="shared" ref="G948:J948" si="2238">G949+G964</f>
        <v>0</v>
      </c>
      <c r="H948" s="4">
        <f t="shared" si="2238"/>
        <v>55146.1</v>
      </c>
      <c r="I948" s="135">
        <f t="shared" si="2238"/>
        <v>3191.6</v>
      </c>
      <c r="J948" s="135">
        <f t="shared" si="2238"/>
        <v>59.060769999999991</v>
      </c>
      <c r="K948" s="135">
        <f t="shared" ref="K948:L948" si="2239">K949+K964</f>
        <v>-29.5</v>
      </c>
      <c r="L948" s="4">
        <f t="shared" si="2239"/>
        <v>58367.260770000001</v>
      </c>
      <c r="M948" s="4">
        <f>M949+M964</f>
        <v>52270.2</v>
      </c>
      <c r="N948" s="4">
        <f t="shared" ref="N948" si="2240">N949+N964</f>
        <v>0</v>
      </c>
      <c r="O948" s="4">
        <f t="shared" ref="O948:Q948" si="2241">O949+O964</f>
        <v>52270.2</v>
      </c>
      <c r="P948" s="135">
        <f t="shared" si="2241"/>
        <v>0</v>
      </c>
      <c r="Q948" s="4">
        <f t="shared" si="2241"/>
        <v>52270.2</v>
      </c>
      <c r="R948" s="4">
        <f>R949+R964</f>
        <v>52544.6</v>
      </c>
      <c r="S948" s="4">
        <f t="shared" ref="S948" si="2242">S949+S964</f>
        <v>0</v>
      </c>
      <c r="T948" s="4">
        <f t="shared" ref="T948:V948" si="2243">T949+T964</f>
        <v>52544.6</v>
      </c>
      <c r="U948" s="135">
        <f t="shared" si="2243"/>
        <v>0</v>
      </c>
      <c r="V948" s="4">
        <f t="shared" si="2243"/>
        <v>52544.6</v>
      </c>
      <c r="W948" s="67"/>
    </row>
    <row r="949" spans="1:23" ht="31.5" outlineLevel="3" x14ac:dyDescent="0.2">
      <c r="A949" s="5" t="s">
        <v>490</v>
      </c>
      <c r="B949" s="5" t="s">
        <v>344</v>
      </c>
      <c r="C949" s="5" t="s">
        <v>348</v>
      </c>
      <c r="D949" s="5"/>
      <c r="E949" s="21" t="s">
        <v>349</v>
      </c>
      <c r="F949" s="4">
        <f>F950+F958</f>
        <v>3024.6</v>
      </c>
      <c r="G949" s="4">
        <f t="shared" ref="G949:J949" si="2244">G950+G958</f>
        <v>0</v>
      </c>
      <c r="H949" s="4">
        <f t="shared" si="2244"/>
        <v>3024.6</v>
      </c>
      <c r="I949" s="135">
        <f t="shared" si="2244"/>
        <v>3191.6</v>
      </c>
      <c r="J949" s="135">
        <f t="shared" si="2244"/>
        <v>59.060769999999991</v>
      </c>
      <c r="K949" s="135">
        <f t="shared" ref="K949:L949" si="2245">K950+K958</f>
        <v>1063.8761999999999</v>
      </c>
      <c r="L949" s="4">
        <f t="shared" si="2245"/>
        <v>7339.1369700000005</v>
      </c>
      <c r="M949" s="4">
        <f t="shared" ref="M949:R949" si="2246">M950+M958</f>
        <v>2750.2</v>
      </c>
      <c r="N949" s="4">
        <f t="shared" ref="N949" si="2247">N950+N958</f>
        <v>0</v>
      </c>
      <c r="O949" s="4">
        <f t="shared" ref="O949:Q949" si="2248">O950+O958</f>
        <v>2750.2</v>
      </c>
      <c r="P949" s="135">
        <f t="shared" si="2248"/>
        <v>0</v>
      </c>
      <c r="Q949" s="4">
        <f t="shared" si="2248"/>
        <v>2750.2</v>
      </c>
      <c r="R949" s="4">
        <f t="shared" si="2246"/>
        <v>3024.6</v>
      </c>
      <c r="S949" s="4">
        <f t="shared" ref="S949" si="2249">S950+S958</f>
        <v>0</v>
      </c>
      <c r="T949" s="4">
        <f t="shared" ref="T949:V949" si="2250">T950+T958</f>
        <v>3024.6</v>
      </c>
      <c r="U949" s="135">
        <f t="shared" si="2250"/>
        <v>0</v>
      </c>
      <c r="V949" s="4">
        <f t="shared" si="2250"/>
        <v>3024.6</v>
      </c>
      <c r="W949" s="67"/>
    </row>
    <row r="950" spans="1:23" ht="31.5" outlineLevel="4" x14ac:dyDescent="0.2">
      <c r="A950" s="5" t="s">
        <v>490</v>
      </c>
      <c r="B950" s="5" t="s">
        <v>344</v>
      </c>
      <c r="C950" s="5" t="s">
        <v>350</v>
      </c>
      <c r="D950" s="5"/>
      <c r="E950" s="21" t="s">
        <v>351</v>
      </c>
      <c r="F950" s="4">
        <f>F951</f>
        <v>100</v>
      </c>
      <c r="G950" s="4">
        <f t="shared" ref="G950:L956" si="2251">G951</f>
        <v>0</v>
      </c>
      <c r="H950" s="4">
        <f t="shared" si="2251"/>
        <v>100</v>
      </c>
      <c r="I950" s="135">
        <f>I951+I956+I954</f>
        <v>3191.6</v>
      </c>
      <c r="J950" s="135">
        <f t="shared" ref="J950:V950" si="2252">J951+J956+J954</f>
        <v>0</v>
      </c>
      <c r="K950" s="135">
        <f t="shared" si="2252"/>
        <v>1063.8761999999999</v>
      </c>
      <c r="L950" s="4">
        <f t="shared" si="2252"/>
        <v>4355.4762000000001</v>
      </c>
      <c r="M950" s="4">
        <f t="shared" si="2252"/>
        <v>100</v>
      </c>
      <c r="N950" s="4">
        <f t="shared" si="2252"/>
        <v>0</v>
      </c>
      <c r="O950" s="4">
        <f t="shared" si="2252"/>
        <v>100</v>
      </c>
      <c r="P950" s="135">
        <f t="shared" si="2252"/>
        <v>0</v>
      </c>
      <c r="Q950" s="4">
        <f t="shared" si="2252"/>
        <v>100</v>
      </c>
      <c r="R950" s="4">
        <f t="shared" si="2252"/>
        <v>100</v>
      </c>
      <c r="S950" s="4">
        <f t="shared" si="2252"/>
        <v>0</v>
      </c>
      <c r="T950" s="4">
        <f t="shared" si="2252"/>
        <v>100</v>
      </c>
      <c r="U950" s="135">
        <f t="shared" si="2252"/>
        <v>0</v>
      </c>
      <c r="V950" s="4">
        <f t="shared" si="2252"/>
        <v>100</v>
      </c>
      <c r="W950" s="67"/>
    </row>
    <row r="951" spans="1:23" ht="31.5" outlineLevel="5" x14ac:dyDescent="0.2">
      <c r="A951" s="5" t="s">
        <v>490</v>
      </c>
      <c r="B951" s="5" t="s">
        <v>344</v>
      </c>
      <c r="C951" s="5" t="s">
        <v>503</v>
      </c>
      <c r="D951" s="5"/>
      <c r="E951" s="21" t="s">
        <v>504</v>
      </c>
      <c r="F951" s="4">
        <f>F952</f>
        <v>100</v>
      </c>
      <c r="G951" s="4">
        <f t="shared" si="2251"/>
        <v>0</v>
      </c>
      <c r="H951" s="4">
        <f t="shared" si="2251"/>
        <v>100</v>
      </c>
      <c r="I951" s="135">
        <f>I952+I953</f>
        <v>0</v>
      </c>
      <c r="J951" s="135">
        <f t="shared" ref="J951:V951" si="2253">J952+J953</f>
        <v>0</v>
      </c>
      <c r="K951" s="135">
        <f t="shared" si="2253"/>
        <v>0</v>
      </c>
      <c r="L951" s="4">
        <f t="shared" si="2253"/>
        <v>100</v>
      </c>
      <c r="M951" s="4">
        <f t="shared" si="2253"/>
        <v>100</v>
      </c>
      <c r="N951" s="4">
        <f t="shared" si="2253"/>
        <v>0</v>
      </c>
      <c r="O951" s="4">
        <f t="shared" si="2253"/>
        <v>100</v>
      </c>
      <c r="P951" s="135">
        <f t="shared" si="2253"/>
        <v>0</v>
      </c>
      <c r="Q951" s="4">
        <f t="shared" si="2253"/>
        <v>100</v>
      </c>
      <c r="R951" s="4">
        <f t="shared" si="2253"/>
        <v>100</v>
      </c>
      <c r="S951" s="4">
        <f t="shared" si="2253"/>
        <v>0</v>
      </c>
      <c r="T951" s="4">
        <f t="shared" si="2253"/>
        <v>100</v>
      </c>
      <c r="U951" s="135">
        <f t="shared" si="2253"/>
        <v>0</v>
      </c>
      <c r="V951" s="4">
        <f t="shared" si="2253"/>
        <v>100</v>
      </c>
      <c r="W951" s="67"/>
    </row>
    <row r="952" spans="1:23" ht="31.5" outlineLevel="7" x14ac:dyDescent="0.2">
      <c r="A952" s="11" t="s">
        <v>490</v>
      </c>
      <c r="B952" s="11" t="s">
        <v>344</v>
      </c>
      <c r="C952" s="11" t="s">
        <v>503</v>
      </c>
      <c r="D952" s="11" t="s">
        <v>11</v>
      </c>
      <c r="E952" s="16" t="s">
        <v>12</v>
      </c>
      <c r="F952" s="8">
        <v>100</v>
      </c>
      <c r="G952" s="8"/>
      <c r="H952" s="8">
        <f t="shared" ref="H952" si="2254">SUM(F952:G952)</f>
        <v>100</v>
      </c>
      <c r="I952" s="136"/>
      <c r="J952" s="136"/>
      <c r="K952" s="136">
        <v>-45</v>
      </c>
      <c r="L952" s="8">
        <f t="shared" ref="L952:L957" si="2255">SUM(H952:K952)</f>
        <v>55</v>
      </c>
      <c r="M952" s="8">
        <v>100</v>
      </c>
      <c r="N952" s="8"/>
      <c r="O952" s="8">
        <f t="shared" ref="O952" si="2256">SUM(M952:N952)</f>
        <v>100</v>
      </c>
      <c r="P952" s="136"/>
      <c r="Q952" s="8">
        <f t="shared" ref="Q952" si="2257">SUM(O952:P952)</f>
        <v>100</v>
      </c>
      <c r="R952" s="8">
        <v>100</v>
      </c>
      <c r="S952" s="8"/>
      <c r="T952" s="8">
        <f t="shared" ref="T952" si="2258">SUM(R952:S952)</f>
        <v>100</v>
      </c>
      <c r="U952" s="136"/>
      <c r="V952" s="8">
        <f t="shared" ref="V952" si="2259">SUM(T952:U952)</f>
        <v>100</v>
      </c>
      <c r="W952" s="67"/>
    </row>
    <row r="953" spans="1:23" ht="31.5" outlineLevel="7" x14ac:dyDescent="0.2">
      <c r="A953" s="11" t="s">
        <v>490</v>
      </c>
      <c r="B953" s="11" t="s">
        <v>344</v>
      </c>
      <c r="C953" s="11" t="s">
        <v>503</v>
      </c>
      <c r="D953" s="11" t="s">
        <v>92</v>
      </c>
      <c r="E953" s="16" t="s">
        <v>93</v>
      </c>
      <c r="F953" s="8"/>
      <c r="G953" s="8"/>
      <c r="H953" s="8"/>
      <c r="I953" s="136"/>
      <c r="J953" s="136"/>
      <c r="K953" s="136">
        <v>45</v>
      </c>
      <c r="L953" s="8">
        <f t="shared" si="2255"/>
        <v>45</v>
      </c>
      <c r="M953" s="8"/>
      <c r="N953" s="8"/>
      <c r="O953" s="8"/>
      <c r="P953" s="136"/>
      <c r="Q953" s="8"/>
      <c r="R953" s="8"/>
      <c r="S953" s="8"/>
      <c r="T953" s="8"/>
      <c r="U953" s="136"/>
      <c r="V953" s="8"/>
      <c r="W953" s="67"/>
    </row>
    <row r="954" spans="1:23" s="93" customFormat="1" ht="47.25" outlineLevel="7" x14ac:dyDescent="0.2">
      <c r="A954" s="5" t="s">
        <v>490</v>
      </c>
      <c r="B954" s="5" t="s">
        <v>344</v>
      </c>
      <c r="C954" s="5" t="s">
        <v>710</v>
      </c>
      <c r="D954" s="11"/>
      <c r="E954" s="21" t="s">
        <v>751</v>
      </c>
      <c r="F954" s="8"/>
      <c r="G954" s="8"/>
      <c r="H954" s="8"/>
      <c r="I954" s="135">
        <f>I955</f>
        <v>0</v>
      </c>
      <c r="J954" s="135">
        <f t="shared" ref="J954:K954" si="2260">J955</f>
        <v>0</v>
      </c>
      <c r="K954" s="135">
        <f t="shared" si="2260"/>
        <v>1063.8761999999999</v>
      </c>
      <c r="L954" s="4">
        <f t="shared" si="2251"/>
        <v>1063.8761999999999</v>
      </c>
      <c r="M954" s="8"/>
      <c r="N954" s="8"/>
      <c r="O954" s="8"/>
      <c r="P954" s="136"/>
      <c r="Q954" s="8"/>
      <c r="R954" s="8"/>
      <c r="S954" s="8"/>
      <c r="T954" s="8"/>
      <c r="U954" s="136"/>
      <c r="V954" s="8"/>
      <c r="W954" s="67"/>
    </row>
    <row r="955" spans="1:23" s="93" customFormat="1" ht="31.5" outlineLevel="7" x14ac:dyDescent="0.2">
      <c r="A955" s="11" t="s">
        <v>490</v>
      </c>
      <c r="B955" s="11" t="s">
        <v>344</v>
      </c>
      <c r="C955" s="11" t="s">
        <v>710</v>
      </c>
      <c r="D955" s="11" t="s">
        <v>92</v>
      </c>
      <c r="E955" s="16" t="s">
        <v>93</v>
      </c>
      <c r="F955" s="8"/>
      <c r="G955" s="8"/>
      <c r="H955" s="8"/>
      <c r="I955" s="136"/>
      <c r="J955" s="136"/>
      <c r="K955" s="136">
        <v>1063.8761999999999</v>
      </c>
      <c r="L955" s="8">
        <f t="shared" ref="L955" si="2261">SUM(H955:K955)</f>
        <v>1063.8761999999999</v>
      </c>
      <c r="M955" s="8"/>
      <c r="N955" s="8"/>
      <c r="O955" s="8"/>
      <c r="P955" s="136"/>
      <c r="Q955" s="8"/>
      <c r="R955" s="8"/>
      <c r="S955" s="8"/>
      <c r="T955" s="8"/>
      <c r="U955" s="136"/>
      <c r="V955" s="8"/>
      <c r="W955" s="67"/>
    </row>
    <row r="956" spans="1:23" ht="47.25" outlineLevel="7" x14ac:dyDescent="0.2">
      <c r="A956" s="5" t="s">
        <v>490</v>
      </c>
      <c r="B956" s="5" t="s">
        <v>344</v>
      </c>
      <c r="C956" s="5" t="s">
        <v>710</v>
      </c>
      <c r="D956" s="11"/>
      <c r="E956" s="21" t="s">
        <v>752</v>
      </c>
      <c r="F956" s="8"/>
      <c r="G956" s="8"/>
      <c r="H956" s="8"/>
      <c r="I956" s="135">
        <f>I957</f>
        <v>3191.6</v>
      </c>
      <c r="J956" s="136"/>
      <c r="K956" s="136"/>
      <c r="L956" s="4">
        <f t="shared" si="2251"/>
        <v>3191.6</v>
      </c>
      <c r="M956" s="8"/>
      <c r="N956" s="8"/>
      <c r="O956" s="8"/>
      <c r="P956" s="136"/>
      <c r="Q956" s="8"/>
      <c r="R956" s="8"/>
      <c r="S956" s="8"/>
      <c r="T956" s="8"/>
      <c r="U956" s="136"/>
      <c r="V956" s="8"/>
      <c r="W956" s="67"/>
    </row>
    <row r="957" spans="1:23" ht="31.5" outlineLevel="7" x14ac:dyDescent="0.2">
      <c r="A957" s="11" t="s">
        <v>490</v>
      </c>
      <c r="B957" s="11" t="s">
        <v>344</v>
      </c>
      <c r="C957" s="11" t="s">
        <v>710</v>
      </c>
      <c r="D957" s="11" t="s">
        <v>92</v>
      </c>
      <c r="E957" s="16" t="s">
        <v>93</v>
      </c>
      <c r="F957" s="8"/>
      <c r="G957" s="8"/>
      <c r="H957" s="8"/>
      <c r="I957" s="136">
        <v>3191.6</v>
      </c>
      <c r="J957" s="136"/>
      <c r="K957" s="136"/>
      <c r="L957" s="8">
        <f t="shared" si="2255"/>
        <v>3191.6</v>
      </c>
      <c r="M957" s="8"/>
      <c r="N957" s="8"/>
      <c r="O957" s="8"/>
      <c r="P957" s="136"/>
      <c r="Q957" s="8"/>
      <c r="R957" s="8"/>
      <c r="S957" s="8"/>
      <c r="T957" s="8"/>
      <c r="U957" s="136"/>
      <c r="V957" s="8"/>
      <c r="W957" s="67"/>
    </row>
    <row r="958" spans="1:23" ht="31.5" outlineLevel="4" x14ac:dyDescent="0.2">
      <c r="A958" s="5" t="s">
        <v>490</v>
      </c>
      <c r="B958" s="5" t="s">
        <v>344</v>
      </c>
      <c r="C958" s="5" t="s">
        <v>499</v>
      </c>
      <c r="D958" s="5"/>
      <c r="E958" s="21" t="s">
        <v>500</v>
      </c>
      <c r="F958" s="4">
        <f>F959</f>
        <v>2924.6</v>
      </c>
      <c r="G958" s="4">
        <f t="shared" ref="G958:V958" si="2262">G959</f>
        <v>0</v>
      </c>
      <c r="H958" s="4">
        <f t="shared" si="2262"/>
        <v>2924.6</v>
      </c>
      <c r="I958" s="135">
        <f t="shared" si="2262"/>
        <v>0</v>
      </c>
      <c r="J958" s="135">
        <f t="shared" si="2262"/>
        <v>59.060769999999991</v>
      </c>
      <c r="K958" s="135">
        <f t="shared" si="2262"/>
        <v>0</v>
      </c>
      <c r="L958" s="4">
        <f t="shared" si="2262"/>
        <v>2983.6607700000004</v>
      </c>
      <c r="M958" s="4">
        <f t="shared" si="2262"/>
        <v>2650.2</v>
      </c>
      <c r="N958" s="4">
        <f t="shared" si="2262"/>
        <v>0</v>
      </c>
      <c r="O958" s="4">
        <f t="shared" si="2262"/>
        <v>2650.2</v>
      </c>
      <c r="P958" s="135">
        <f t="shared" si="2262"/>
        <v>0</v>
      </c>
      <c r="Q958" s="4">
        <f t="shared" si="2262"/>
        <v>2650.2</v>
      </c>
      <c r="R958" s="4">
        <f t="shared" si="2262"/>
        <v>2924.6</v>
      </c>
      <c r="S958" s="4">
        <f t="shared" si="2262"/>
        <v>0</v>
      </c>
      <c r="T958" s="4">
        <f t="shared" si="2262"/>
        <v>2924.6</v>
      </c>
      <c r="U958" s="135">
        <f t="shared" si="2262"/>
        <v>0</v>
      </c>
      <c r="V958" s="4">
        <f t="shared" si="2262"/>
        <v>2924.6</v>
      </c>
      <c r="W958" s="67"/>
    </row>
    <row r="959" spans="1:23" ht="15.75" outlineLevel="5" x14ac:dyDescent="0.2">
      <c r="A959" s="5" t="s">
        <v>490</v>
      </c>
      <c r="B959" s="5" t="s">
        <v>344</v>
      </c>
      <c r="C959" s="5" t="s">
        <v>505</v>
      </c>
      <c r="D959" s="5"/>
      <c r="E959" s="21" t="s">
        <v>506</v>
      </c>
      <c r="F959" s="4">
        <f>F961+F962+F963</f>
        <v>2924.6</v>
      </c>
      <c r="G959" s="4">
        <f t="shared" ref="G959:H959" si="2263">G961+G962+G963</f>
        <v>0</v>
      </c>
      <c r="H959" s="4">
        <f t="shared" si="2263"/>
        <v>2924.6</v>
      </c>
      <c r="I959" s="135">
        <f>I961+I962+I963+I960</f>
        <v>0</v>
      </c>
      <c r="J959" s="135">
        <f t="shared" ref="J959:N959" si="2264">J961+J962+J963+J960</f>
        <v>59.060769999999991</v>
      </c>
      <c r="K959" s="135">
        <f t="shared" si="2264"/>
        <v>0</v>
      </c>
      <c r="L959" s="4">
        <f t="shared" si="2264"/>
        <v>2983.6607700000004</v>
      </c>
      <c r="M959" s="4">
        <f t="shared" si="2264"/>
        <v>2650.2</v>
      </c>
      <c r="N959" s="4">
        <f t="shared" si="2264"/>
        <v>0</v>
      </c>
      <c r="O959" s="4">
        <f t="shared" ref="O959:Q959" si="2265">O961+O962+O963</f>
        <v>2650.2</v>
      </c>
      <c r="P959" s="135">
        <f t="shared" si="2265"/>
        <v>0</v>
      </c>
      <c r="Q959" s="4">
        <f t="shared" si="2265"/>
        <v>2650.2</v>
      </c>
      <c r="R959" s="4">
        <f t="shared" ref="R959" si="2266">R961+R962+R963</f>
        <v>2924.6</v>
      </c>
      <c r="S959" s="4">
        <f t="shared" ref="S959" si="2267">S961+S962+S963</f>
        <v>0</v>
      </c>
      <c r="T959" s="4">
        <f t="shared" ref="T959:V959" si="2268">T961+T962+T963</f>
        <v>2924.6</v>
      </c>
      <c r="U959" s="135">
        <f t="shared" si="2268"/>
        <v>0</v>
      </c>
      <c r="V959" s="4">
        <f t="shared" si="2268"/>
        <v>2924.6</v>
      </c>
      <c r="W959" s="67"/>
    </row>
    <row r="960" spans="1:23" s="93" customFormat="1" ht="63" outlineLevel="5" x14ac:dyDescent="0.2">
      <c r="A960" s="11" t="s">
        <v>490</v>
      </c>
      <c r="B960" s="11" t="s">
        <v>344</v>
      </c>
      <c r="C960" s="11" t="s">
        <v>505</v>
      </c>
      <c r="D960" s="11" t="s">
        <v>8</v>
      </c>
      <c r="E960" s="16" t="s">
        <v>9</v>
      </c>
      <c r="F960" s="8"/>
      <c r="G960" s="8"/>
      <c r="H960" s="8"/>
      <c r="I960" s="136"/>
      <c r="J960" s="136">
        <v>0.3</v>
      </c>
      <c r="K960" s="136"/>
      <c r="L960" s="8">
        <f t="shared" ref="L960:L963" si="2269">SUM(H960:K960)</f>
        <v>0.3</v>
      </c>
      <c r="M960" s="8"/>
      <c r="N960" s="8"/>
      <c r="O960" s="8"/>
      <c r="P960" s="136"/>
      <c r="Q960" s="8"/>
      <c r="R960" s="8"/>
      <c r="S960" s="8"/>
      <c r="T960" s="8"/>
      <c r="U960" s="136"/>
      <c r="V960" s="8"/>
      <c r="W960" s="67"/>
    </row>
    <row r="961" spans="1:23" ht="31.5" outlineLevel="7" x14ac:dyDescent="0.2">
      <c r="A961" s="11" t="s">
        <v>490</v>
      </c>
      <c r="B961" s="11" t="s">
        <v>344</v>
      </c>
      <c r="C961" s="11" t="s">
        <v>505</v>
      </c>
      <c r="D961" s="11" t="s">
        <v>11</v>
      </c>
      <c r="E961" s="16" t="s">
        <v>12</v>
      </c>
      <c r="F961" s="8">
        <v>547.9</v>
      </c>
      <c r="G961" s="8"/>
      <c r="H961" s="8">
        <f t="shared" ref="H961:H963" si="2270">SUM(F961:G961)</f>
        <v>547.9</v>
      </c>
      <c r="I961" s="136"/>
      <c r="J961" s="136">
        <f>3.3+45.46077+10</f>
        <v>58.760769999999994</v>
      </c>
      <c r="K961" s="136">
        <v>-200</v>
      </c>
      <c r="L961" s="8">
        <f t="shared" si="2269"/>
        <v>406.66076999999996</v>
      </c>
      <c r="M961" s="8">
        <v>490</v>
      </c>
      <c r="N961" s="8"/>
      <c r="O961" s="8">
        <f t="shared" ref="O961:O963" si="2271">SUM(M961:N961)</f>
        <v>490</v>
      </c>
      <c r="P961" s="136"/>
      <c r="Q961" s="8">
        <f t="shared" ref="Q961:Q963" si="2272">SUM(O961:P961)</f>
        <v>490</v>
      </c>
      <c r="R961" s="8">
        <v>547.9</v>
      </c>
      <c r="S961" s="8"/>
      <c r="T961" s="8">
        <f t="shared" ref="T961:T963" si="2273">SUM(R961:S961)</f>
        <v>547.9</v>
      </c>
      <c r="U961" s="136"/>
      <c r="V961" s="8">
        <f t="shared" ref="V961:V963" si="2274">SUM(T961:U961)</f>
        <v>547.9</v>
      </c>
      <c r="W961" s="67"/>
    </row>
    <row r="962" spans="1:23" ht="15.75" outlineLevel="7" x14ac:dyDescent="0.2">
      <c r="A962" s="11" t="s">
        <v>490</v>
      </c>
      <c r="B962" s="11" t="s">
        <v>344</v>
      </c>
      <c r="C962" s="11" t="s">
        <v>505</v>
      </c>
      <c r="D962" s="11" t="s">
        <v>33</v>
      </c>
      <c r="E962" s="16" t="s">
        <v>34</v>
      </c>
      <c r="F962" s="8">
        <v>180.2</v>
      </c>
      <c r="G962" s="8"/>
      <c r="H962" s="8">
        <f t="shared" si="2270"/>
        <v>180.2</v>
      </c>
      <c r="I962" s="136"/>
      <c r="J962" s="136"/>
      <c r="K962" s="136">
        <v>-79.8</v>
      </c>
      <c r="L962" s="8">
        <f t="shared" si="2269"/>
        <v>100.39999999999999</v>
      </c>
      <c r="M962" s="8">
        <v>180.2</v>
      </c>
      <c r="N962" s="8"/>
      <c r="O962" s="8">
        <f t="shared" si="2271"/>
        <v>180.2</v>
      </c>
      <c r="P962" s="136"/>
      <c r="Q962" s="8">
        <f t="shared" si="2272"/>
        <v>180.2</v>
      </c>
      <c r="R962" s="8">
        <v>180.2</v>
      </c>
      <c r="S962" s="8"/>
      <c r="T962" s="8">
        <f t="shared" si="2273"/>
        <v>180.2</v>
      </c>
      <c r="U962" s="136"/>
      <c r="V962" s="8">
        <f t="shared" si="2274"/>
        <v>180.2</v>
      </c>
      <c r="W962" s="67"/>
    </row>
    <row r="963" spans="1:23" ht="31.5" outlineLevel="7" x14ac:dyDescent="0.2">
      <c r="A963" s="11" t="s">
        <v>490</v>
      </c>
      <c r="B963" s="11" t="s">
        <v>344</v>
      </c>
      <c r="C963" s="11" t="s">
        <v>505</v>
      </c>
      <c r="D963" s="11" t="s">
        <v>92</v>
      </c>
      <c r="E963" s="16" t="s">
        <v>93</v>
      </c>
      <c r="F963" s="8">
        <v>2196.5</v>
      </c>
      <c r="G963" s="8"/>
      <c r="H963" s="8">
        <f t="shared" si="2270"/>
        <v>2196.5</v>
      </c>
      <c r="I963" s="136"/>
      <c r="J963" s="136"/>
      <c r="K963" s="136">
        <v>279.8</v>
      </c>
      <c r="L963" s="8">
        <f t="shared" si="2269"/>
        <v>2476.3000000000002</v>
      </c>
      <c r="M963" s="8">
        <v>1980</v>
      </c>
      <c r="N963" s="8"/>
      <c r="O963" s="8">
        <f t="shared" si="2271"/>
        <v>1980</v>
      </c>
      <c r="P963" s="136"/>
      <c r="Q963" s="8">
        <f t="shared" si="2272"/>
        <v>1980</v>
      </c>
      <c r="R963" s="8">
        <v>2196.5</v>
      </c>
      <c r="S963" s="8"/>
      <c r="T963" s="8">
        <f t="shared" si="2273"/>
        <v>2196.5</v>
      </c>
      <c r="U963" s="136"/>
      <c r="V963" s="8">
        <f t="shared" si="2274"/>
        <v>2196.5</v>
      </c>
      <c r="W963" s="67"/>
    </row>
    <row r="964" spans="1:23" ht="31.5" outlineLevel="3" x14ac:dyDescent="0.2">
      <c r="A964" s="5" t="s">
        <v>490</v>
      </c>
      <c r="B964" s="5" t="s">
        <v>344</v>
      </c>
      <c r="C964" s="5" t="s">
        <v>492</v>
      </c>
      <c r="D964" s="5"/>
      <c r="E964" s="21" t="s">
        <v>493</v>
      </c>
      <c r="F964" s="4">
        <f>F965</f>
        <v>52121.5</v>
      </c>
      <c r="G964" s="4">
        <f t="shared" ref="G964:L966" si="2275">G965</f>
        <v>0</v>
      </c>
      <c r="H964" s="4">
        <f t="shared" si="2275"/>
        <v>52121.5</v>
      </c>
      <c r="I964" s="135">
        <f t="shared" si="2275"/>
        <v>0</v>
      </c>
      <c r="J964" s="135">
        <f t="shared" si="2275"/>
        <v>0</v>
      </c>
      <c r="K964" s="135">
        <f t="shared" si="2275"/>
        <v>-1093.3761999999999</v>
      </c>
      <c r="L964" s="4">
        <f t="shared" si="2275"/>
        <v>51028.123800000001</v>
      </c>
      <c r="M964" s="4">
        <f t="shared" ref="M964:R966" si="2276">M965</f>
        <v>49520</v>
      </c>
      <c r="N964" s="4">
        <f t="shared" ref="N964:N966" si="2277">N965</f>
        <v>0</v>
      </c>
      <c r="O964" s="4">
        <f t="shared" ref="O964:Q966" si="2278">O965</f>
        <v>49520</v>
      </c>
      <c r="P964" s="135">
        <f t="shared" si="2278"/>
        <v>0</v>
      </c>
      <c r="Q964" s="4">
        <f t="shared" si="2278"/>
        <v>49520</v>
      </c>
      <c r="R964" s="4">
        <f t="shared" si="2276"/>
        <v>49520</v>
      </c>
      <c r="S964" s="4">
        <f t="shared" ref="S964:S966" si="2279">S965</f>
        <v>0</v>
      </c>
      <c r="T964" s="4">
        <f t="shared" ref="T964:V966" si="2280">T965</f>
        <v>49520</v>
      </c>
      <c r="U964" s="135">
        <f t="shared" si="2280"/>
        <v>0</v>
      </c>
      <c r="V964" s="4">
        <f t="shared" si="2280"/>
        <v>49520</v>
      </c>
      <c r="W964" s="67"/>
    </row>
    <row r="965" spans="1:23" ht="31.5" outlineLevel="4" x14ac:dyDescent="0.2">
      <c r="A965" s="5" t="s">
        <v>490</v>
      </c>
      <c r="B965" s="5" t="s">
        <v>344</v>
      </c>
      <c r="C965" s="5" t="s">
        <v>494</v>
      </c>
      <c r="D965" s="5"/>
      <c r="E965" s="21" t="s">
        <v>57</v>
      </c>
      <c r="F965" s="4">
        <f>F966</f>
        <v>52121.5</v>
      </c>
      <c r="G965" s="4">
        <f t="shared" si="2275"/>
        <v>0</v>
      </c>
      <c r="H965" s="4">
        <f t="shared" si="2275"/>
        <v>52121.5</v>
      </c>
      <c r="I965" s="135">
        <f t="shared" si="2275"/>
        <v>0</v>
      </c>
      <c r="J965" s="135">
        <f t="shared" si="2275"/>
        <v>0</v>
      </c>
      <c r="K965" s="135">
        <f t="shared" si="2275"/>
        <v>-1093.3761999999999</v>
      </c>
      <c r="L965" s="4">
        <f t="shared" si="2275"/>
        <v>51028.123800000001</v>
      </c>
      <c r="M965" s="4">
        <f t="shared" si="2276"/>
        <v>49520</v>
      </c>
      <c r="N965" s="4">
        <f t="shared" si="2277"/>
        <v>0</v>
      </c>
      <c r="O965" s="4">
        <f t="shared" si="2278"/>
        <v>49520</v>
      </c>
      <c r="P965" s="135">
        <f t="shared" si="2278"/>
        <v>0</v>
      </c>
      <c r="Q965" s="4">
        <f t="shared" si="2278"/>
        <v>49520</v>
      </c>
      <c r="R965" s="4">
        <f t="shared" si="2276"/>
        <v>49520</v>
      </c>
      <c r="S965" s="4">
        <f t="shared" si="2279"/>
        <v>0</v>
      </c>
      <c r="T965" s="4">
        <f t="shared" si="2280"/>
        <v>49520</v>
      </c>
      <c r="U965" s="135">
        <f t="shared" si="2280"/>
        <v>0</v>
      </c>
      <c r="V965" s="4">
        <f t="shared" si="2280"/>
        <v>49520</v>
      </c>
      <c r="W965" s="67"/>
    </row>
    <row r="966" spans="1:23" ht="31.5" outlineLevel="5" x14ac:dyDescent="0.2">
      <c r="A966" s="5" t="s">
        <v>490</v>
      </c>
      <c r="B966" s="5" t="s">
        <v>344</v>
      </c>
      <c r="C966" s="5" t="s">
        <v>496</v>
      </c>
      <c r="D966" s="5"/>
      <c r="E966" s="21" t="s">
        <v>557</v>
      </c>
      <c r="F966" s="4">
        <f>F967</f>
        <v>52121.5</v>
      </c>
      <c r="G966" s="4">
        <f t="shared" si="2275"/>
        <v>0</v>
      </c>
      <c r="H966" s="4">
        <f t="shared" si="2275"/>
        <v>52121.5</v>
      </c>
      <c r="I966" s="135">
        <f t="shared" si="2275"/>
        <v>0</v>
      </c>
      <c r="J966" s="135">
        <f t="shared" si="2275"/>
        <v>0</v>
      </c>
      <c r="K966" s="135">
        <f t="shared" si="2275"/>
        <v>-1093.3761999999999</v>
      </c>
      <c r="L966" s="4">
        <f t="shared" si="2275"/>
        <v>51028.123800000001</v>
      </c>
      <c r="M966" s="4">
        <f t="shared" si="2276"/>
        <v>49520</v>
      </c>
      <c r="N966" s="4">
        <f t="shared" si="2277"/>
        <v>0</v>
      </c>
      <c r="O966" s="4">
        <f t="shared" si="2278"/>
        <v>49520</v>
      </c>
      <c r="P966" s="135">
        <f t="shared" si="2278"/>
        <v>0</v>
      </c>
      <c r="Q966" s="4">
        <f t="shared" si="2278"/>
        <v>49520</v>
      </c>
      <c r="R966" s="4">
        <f t="shared" si="2276"/>
        <v>49520</v>
      </c>
      <c r="S966" s="4">
        <f t="shared" si="2279"/>
        <v>0</v>
      </c>
      <c r="T966" s="4">
        <f t="shared" si="2280"/>
        <v>49520</v>
      </c>
      <c r="U966" s="135">
        <f t="shared" si="2280"/>
        <v>0</v>
      </c>
      <c r="V966" s="4">
        <f t="shared" si="2280"/>
        <v>49520</v>
      </c>
      <c r="W966" s="67"/>
    </row>
    <row r="967" spans="1:23" ht="31.5" outlineLevel="7" x14ac:dyDescent="0.2">
      <c r="A967" s="11" t="s">
        <v>490</v>
      </c>
      <c r="B967" s="11" t="s">
        <v>344</v>
      </c>
      <c r="C967" s="11" t="s">
        <v>496</v>
      </c>
      <c r="D967" s="11" t="s">
        <v>92</v>
      </c>
      <c r="E967" s="16" t="s">
        <v>93</v>
      </c>
      <c r="F967" s="8">
        <v>52121.5</v>
      </c>
      <c r="G967" s="8"/>
      <c r="H967" s="8">
        <f t="shared" ref="H967" si="2281">SUM(F967:G967)</f>
        <v>52121.5</v>
      </c>
      <c r="I967" s="136"/>
      <c r="J967" s="136"/>
      <c r="K967" s="136">
        <f>-29.5-1063.8762</f>
        <v>-1093.3761999999999</v>
      </c>
      <c r="L967" s="8">
        <f t="shared" ref="L967" si="2282">SUM(H967:K967)</f>
        <v>51028.123800000001</v>
      </c>
      <c r="M967" s="8">
        <v>49520</v>
      </c>
      <c r="N967" s="8"/>
      <c r="O967" s="8">
        <f t="shared" ref="O967" si="2283">SUM(M967:N967)</f>
        <v>49520</v>
      </c>
      <c r="P967" s="136"/>
      <c r="Q967" s="8">
        <f t="shared" ref="Q967" si="2284">SUM(O967:P967)</f>
        <v>49520</v>
      </c>
      <c r="R967" s="8">
        <v>49520</v>
      </c>
      <c r="S967" s="8"/>
      <c r="T967" s="8">
        <f t="shared" ref="T967" si="2285">SUM(R967:S967)</f>
        <v>49520</v>
      </c>
      <c r="U967" s="136"/>
      <c r="V967" s="8">
        <f t="shared" ref="V967" si="2286">SUM(T967:U967)</f>
        <v>49520</v>
      </c>
      <c r="W967" s="67"/>
    </row>
    <row r="968" spans="1:23" ht="15.75" outlineLevel="1" x14ac:dyDescent="0.2">
      <c r="A968" s="5" t="s">
        <v>490</v>
      </c>
      <c r="B968" s="5" t="s">
        <v>508</v>
      </c>
      <c r="C968" s="5"/>
      <c r="D968" s="5"/>
      <c r="E968" s="21" t="s">
        <v>509</v>
      </c>
      <c r="F968" s="4">
        <f>F969</f>
        <v>0</v>
      </c>
      <c r="G968" s="4">
        <f t="shared" ref="G968:V970" si="2287">G969</f>
        <v>0</v>
      </c>
      <c r="H968" s="4"/>
      <c r="I968" s="135">
        <f t="shared" si="2287"/>
        <v>2543.7894700000002</v>
      </c>
      <c r="J968" s="135">
        <f t="shared" si="2287"/>
        <v>0</v>
      </c>
      <c r="K968" s="135">
        <f t="shared" si="2287"/>
        <v>0</v>
      </c>
      <c r="L968" s="4">
        <f t="shared" si="2287"/>
        <v>2543.7894700000002</v>
      </c>
      <c r="M968" s="4">
        <f t="shared" si="2287"/>
        <v>2748.9495500000003</v>
      </c>
      <c r="N968" s="4">
        <f t="shared" si="2287"/>
        <v>0</v>
      </c>
      <c r="O968" s="4">
        <f t="shared" si="2287"/>
        <v>2748.9495500000003</v>
      </c>
      <c r="P968" s="135">
        <f t="shared" si="2287"/>
        <v>2717.26316</v>
      </c>
      <c r="Q968" s="4">
        <f t="shared" si="2287"/>
        <v>5466.2127099999998</v>
      </c>
      <c r="R968" s="4">
        <f t="shared" si="2287"/>
        <v>0</v>
      </c>
      <c r="S968" s="4">
        <f t="shared" si="2287"/>
        <v>0</v>
      </c>
      <c r="T968" s="4">
        <f t="shared" si="2287"/>
        <v>0</v>
      </c>
      <c r="U968" s="135">
        <f t="shared" si="2287"/>
        <v>7095.4013599999998</v>
      </c>
      <c r="V968" s="4">
        <f t="shared" si="2287"/>
        <v>7095.4013599999998</v>
      </c>
      <c r="W968" s="67"/>
    </row>
    <row r="969" spans="1:23" ht="31.5" outlineLevel="2" x14ac:dyDescent="0.2">
      <c r="A969" s="5" t="s">
        <v>490</v>
      </c>
      <c r="B969" s="5" t="s">
        <v>508</v>
      </c>
      <c r="C969" s="5" t="s">
        <v>346</v>
      </c>
      <c r="D969" s="5"/>
      <c r="E969" s="21" t="s">
        <v>347</v>
      </c>
      <c r="F969" s="4">
        <f>F970</f>
        <v>0</v>
      </c>
      <c r="G969" s="4">
        <f t="shared" si="2287"/>
        <v>0</v>
      </c>
      <c r="H969" s="4"/>
      <c r="I969" s="135">
        <f t="shared" si="2287"/>
        <v>2543.7894700000002</v>
      </c>
      <c r="J969" s="135">
        <f t="shared" si="2287"/>
        <v>0</v>
      </c>
      <c r="K969" s="135">
        <f t="shared" si="2287"/>
        <v>0</v>
      </c>
      <c r="L969" s="4">
        <f t="shared" si="2287"/>
        <v>2543.7894700000002</v>
      </c>
      <c r="M969" s="4">
        <f t="shared" si="2287"/>
        <v>2748.9495500000003</v>
      </c>
      <c r="N969" s="4">
        <f t="shared" si="2287"/>
        <v>0</v>
      </c>
      <c r="O969" s="4">
        <f t="shared" si="2287"/>
        <v>2748.9495500000003</v>
      </c>
      <c r="P969" s="135">
        <f t="shared" si="2287"/>
        <v>2717.26316</v>
      </c>
      <c r="Q969" s="4">
        <f t="shared" si="2287"/>
        <v>5466.2127099999998</v>
      </c>
      <c r="R969" s="4">
        <f t="shared" si="2287"/>
        <v>0</v>
      </c>
      <c r="S969" s="4">
        <f t="shared" si="2287"/>
        <v>0</v>
      </c>
      <c r="T969" s="4">
        <f t="shared" si="2287"/>
        <v>0</v>
      </c>
      <c r="U969" s="135">
        <f t="shared" si="2287"/>
        <v>7095.4013599999998</v>
      </c>
      <c r="V969" s="4">
        <f t="shared" si="2287"/>
        <v>7095.4013599999998</v>
      </c>
      <c r="W969" s="67"/>
    </row>
    <row r="970" spans="1:23" ht="31.5" outlineLevel="3" x14ac:dyDescent="0.2">
      <c r="A970" s="5" t="s">
        <v>490</v>
      </c>
      <c r="B970" s="5" t="s">
        <v>508</v>
      </c>
      <c r="C970" s="5" t="s">
        <v>348</v>
      </c>
      <c r="D970" s="5"/>
      <c r="E970" s="21" t="s">
        <v>349</v>
      </c>
      <c r="F970" s="4">
        <f>F971</f>
        <v>0</v>
      </c>
      <c r="G970" s="4">
        <f t="shared" si="2287"/>
        <v>0</v>
      </c>
      <c r="H970" s="4"/>
      <c r="I970" s="135">
        <f t="shared" si="2287"/>
        <v>2543.7894700000002</v>
      </c>
      <c r="J970" s="135">
        <f t="shared" si="2287"/>
        <v>0</v>
      </c>
      <c r="K970" s="135">
        <f t="shared" si="2287"/>
        <v>0</v>
      </c>
      <c r="L970" s="4">
        <f t="shared" si="2287"/>
        <v>2543.7894700000002</v>
      </c>
      <c r="M970" s="4">
        <f t="shared" si="2287"/>
        <v>2748.9495500000003</v>
      </c>
      <c r="N970" s="4">
        <f t="shared" si="2287"/>
        <v>0</v>
      </c>
      <c r="O970" s="4">
        <f t="shared" si="2287"/>
        <v>2748.9495500000003</v>
      </c>
      <c r="P970" s="135">
        <f t="shared" si="2287"/>
        <v>2717.26316</v>
      </c>
      <c r="Q970" s="4">
        <f t="shared" si="2287"/>
        <v>5466.2127099999998</v>
      </c>
      <c r="R970" s="4">
        <f t="shared" si="2287"/>
        <v>0</v>
      </c>
      <c r="S970" s="4">
        <f t="shared" si="2287"/>
        <v>0</v>
      </c>
      <c r="T970" s="4">
        <f t="shared" si="2287"/>
        <v>0</v>
      </c>
      <c r="U970" s="135">
        <f t="shared" si="2287"/>
        <v>7095.4013599999998</v>
      </c>
      <c r="V970" s="4">
        <f t="shared" si="2287"/>
        <v>7095.4013599999998</v>
      </c>
      <c r="W970" s="67"/>
    </row>
    <row r="971" spans="1:23" ht="31.5" outlineLevel="4" x14ac:dyDescent="0.2">
      <c r="A971" s="5" t="s">
        <v>490</v>
      </c>
      <c r="B971" s="5" t="s">
        <v>508</v>
      </c>
      <c r="C971" s="5" t="s">
        <v>507</v>
      </c>
      <c r="D971" s="5"/>
      <c r="E971" s="21" t="s">
        <v>610</v>
      </c>
      <c r="F971" s="4">
        <f>F974+F972</f>
        <v>0</v>
      </c>
      <c r="G971" s="4">
        <f t="shared" ref="G971" si="2288">G974+G972</f>
        <v>0</v>
      </c>
      <c r="H971" s="4"/>
      <c r="I971" s="135">
        <f>I974+I972+I976</f>
        <v>2543.7894700000002</v>
      </c>
      <c r="J971" s="135">
        <f t="shared" ref="J971:V971" si="2289">J974+J972+J976</f>
        <v>0</v>
      </c>
      <c r="K971" s="135">
        <f t="shared" si="2289"/>
        <v>0</v>
      </c>
      <c r="L971" s="4">
        <f t="shared" si="2289"/>
        <v>2543.7894700000002</v>
      </c>
      <c r="M971" s="4">
        <f t="shared" si="2289"/>
        <v>2748.9495500000003</v>
      </c>
      <c r="N971" s="4">
        <f t="shared" si="2289"/>
        <v>0</v>
      </c>
      <c r="O971" s="4">
        <f t="shared" si="2289"/>
        <v>2748.9495500000003</v>
      </c>
      <c r="P971" s="135">
        <f t="shared" si="2289"/>
        <v>2717.26316</v>
      </c>
      <c r="Q971" s="4">
        <f t="shared" si="2289"/>
        <v>5466.2127099999998</v>
      </c>
      <c r="R971" s="4">
        <f t="shared" si="2289"/>
        <v>0</v>
      </c>
      <c r="S971" s="4">
        <f t="shared" si="2289"/>
        <v>0</v>
      </c>
      <c r="T971" s="4">
        <f t="shared" si="2289"/>
        <v>0</v>
      </c>
      <c r="U971" s="135">
        <f t="shared" si="2289"/>
        <v>7095.4013599999998</v>
      </c>
      <c r="V971" s="4">
        <f t="shared" si="2289"/>
        <v>7095.4013599999998</v>
      </c>
      <c r="W971" s="67"/>
    </row>
    <row r="972" spans="1:23" s="94" customFormat="1" ht="63" hidden="1" outlineLevel="5" x14ac:dyDescent="0.2">
      <c r="A972" s="5" t="s">
        <v>490</v>
      </c>
      <c r="B972" s="5" t="s">
        <v>508</v>
      </c>
      <c r="C972" s="5" t="s">
        <v>510</v>
      </c>
      <c r="D972" s="5"/>
      <c r="E972" s="21" t="s">
        <v>636</v>
      </c>
      <c r="F972" s="4">
        <f>F973</f>
        <v>0</v>
      </c>
      <c r="G972" s="4">
        <f t="shared" ref="G972:K972" si="2290">G973</f>
        <v>0</v>
      </c>
      <c r="H972" s="4"/>
      <c r="I972" s="135">
        <f t="shared" si="2290"/>
        <v>0</v>
      </c>
      <c r="J972" s="135">
        <f t="shared" si="2290"/>
        <v>0</v>
      </c>
      <c r="K972" s="135">
        <f t="shared" si="2290"/>
        <v>0</v>
      </c>
      <c r="L972" s="4"/>
      <c r="M972" s="4">
        <f t="shared" ref="M972:R974" si="2291">M973</f>
        <v>137.44704999999999</v>
      </c>
      <c r="N972" s="4">
        <f t="shared" ref="N972" si="2292">N973</f>
        <v>0</v>
      </c>
      <c r="O972" s="4">
        <f t="shared" ref="O972:Q972" si="2293">O973</f>
        <v>137.44704999999999</v>
      </c>
      <c r="P972" s="135">
        <f t="shared" si="2293"/>
        <v>0</v>
      </c>
      <c r="Q972" s="4">
        <f t="shared" si="2293"/>
        <v>137.44704999999999</v>
      </c>
      <c r="R972" s="4">
        <f t="shared" si="2291"/>
        <v>0</v>
      </c>
      <c r="S972" s="4">
        <f t="shared" ref="S972" si="2294">S973</f>
        <v>0</v>
      </c>
      <c r="T972" s="4"/>
      <c r="U972" s="135">
        <f t="shared" ref="U972:V972" si="2295">U973</f>
        <v>0</v>
      </c>
      <c r="V972" s="4">
        <f t="shared" si="2295"/>
        <v>0</v>
      </c>
      <c r="W972" s="67"/>
    </row>
    <row r="973" spans="1:23" s="94" customFormat="1" ht="31.5" hidden="1" outlineLevel="7" x14ac:dyDescent="0.2">
      <c r="A973" s="11" t="s">
        <v>490</v>
      </c>
      <c r="B973" s="11" t="s">
        <v>508</v>
      </c>
      <c r="C973" s="11" t="s">
        <v>510</v>
      </c>
      <c r="D973" s="11" t="s">
        <v>92</v>
      </c>
      <c r="E973" s="16" t="s">
        <v>93</v>
      </c>
      <c r="F973" s="8"/>
      <c r="G973" s="8"/>
      <c r="H973" s="8"/>
      <c r="I973" s="136"/>
      <c r="J973" s="136"/>
      <c r="K973" s="136"/>
      <c r="L973" s="8"/>
      <c r="M973" s="47">
        <v>137.44704999999999</v>
      </c>
      <c r="N973" s="8"/>
      <c r="O973" s="8">
        <f t="shared" ref="O973:Q973" si="2296">SUM(M973:N973)</f>
        <v>137.44704999999999</v>
      </c>
      <c r="P973" s="136"/>
      <c r="Q973" s="8">
        <f t="shared" si="2296"/>
        <v>137.44704999999999</v>
      </c>
      <c r="R973" s="8"/>
      <c r="S973" s="8"/>
      <c r="T973" s="8"/>
      <c r="U973" s="136"/>
      <c r="V973" s="8">
        <f t="shared" ref="V973" si="2297">SUM(T973:U973)</f>
        <v>0</v>
      </c>
      <c r="W973" s="67"/>
    </row>
    <row r="974" spans="1:23" s="92" customFormat="1" ht="63" outlineLevel="5" x14ac:dyDescent="0.2">
      <c r="A974" s="5" t="s">
        <v>490</v>
      </c>
      <c r="B974" s="5" t="s">
        <v>508</v>
      </c>
      <c r="C974" s="5" t="s">
        <v>510</v>
      </c>
      <c r="D974" s="5"/>
      <c r="E974" s="21" t="s">
        <v>651</v>
      </c>
      <c r="F974" s="4">
        <f>F975</f>
        <v>0</v>
      </c>
      <c r="G974" s="4">
        <f t="shared" ref="G974:K974" si="2298">G975</f>
        <v>0</v>
      </c>
      <c r="H974" s="4"/>
      <c r="I974" s="135">
        <f t="shared" si="2298"/>
        <v>0</v>
      </c>
      <c r="J974" s="135">
        <f t="shared" si="2298"/>
        <v>0</v>
      </c>
      <c r="K974" s="135">
        <f t="shared" si="2298"/>
        <v>0</v>
      </c>
      <c r="L974" s="4"/>
      <c r="M974" s="4">
        <f t="shared" si="2291"/>
        <v>2611.5025000000001</v>
      </c>
      <c r="N974" s="4">
        <f t="shared" ref="N974" si="2299">N975</f>
        <v>0</v>
      </c>
      <c r="O974" s="4">
        <f t="shared" ref="O974:Q976" si="2300">O975</f>
        <v>2611.5025000000001</v>
      </c>
      <c r="P974" s="135">
        <f t="shared" si="2300"/>
        <v>0</v>
      </c>
      <c r="Q974" s="4">
        <f t="shared" si="2300"/>
        <v>2611.5025000000001</v>
      </c>
      <c r="R974" s="4">
        <f t="shared" si="2291"/>
        <v>0</v>
      </c>
      <c r="S974" s="4">
        <f t="shared" ref="S974" si="2301">S975</f>
        <v>0</v>
      </c>
      <c r="T974" s="4"/>
      <c r="U974" s="135">
        <f t="shared" ref="U974:V974" si="2302">U975</f>
        <v>7095.4013599999998</v>
      </c>
      <c r="V974" s="4">
        <f t="shared" si="2302"/>
        <v>7095.4013599999998</v>
      </c>
      <c r="W974" s="67"/>
    </row>
    <row r="975" spans="1:23" s="92" customFormat="1" ht="31.5" outlineLevel="7" x14ac:dyDescent="0.2">
      <c r="A975" s="11" t="s">
        <v>490</v>
      </c>
      <c r="B975" s="11" t="s">
        <v>508</v>
      </c>
      <c r="C975" s="11" t="s">
        <v>510</v>
      </c>
      <c r="D975" s="11" t="s">
        <v>92</v>
      </c>
      <c r="E975" s="16" t="s">
        <v>93</v>
      </c>
      <c r="F975" s="8"/>
      <c r="G975" s="8"/>
      <c r="H975" s="8"/>
      <c r="I975" s="136"/>
      <c r="J975" s="136"/>
      <c r="K975" s="136"/>
      <c r="L975" s="8"/>
      <c r="M975" s="8">
        <v>2611.5025000000001</v>
      </c>
      <c r="N975" s="8"/>
      <c r="O975" s="8">
        <f t="shared" ref="O975:Q975" si="2303">SUM(M975:N975)</f>
        <v>2611.5025000000001</v>
      </c>
      <c r="P975" s="136"/>
      <c r="Q975" s="8">
        <f t="shared" si="2303"/>
        <v>2611.5025000000001</v>
      </c>
      <c r="R975" s="8"/>
      <c r="S975" s="8"/>
      <c r="T975" s="8"/>
      <c r="U975" s="136">
        <v>7095.4013599999998</v>
      </c>
      <c r="V975" s="8">
        <f t="shared" ref="V975" si="2304">SUM(T975:U975)</f>
        <v>7095.4013599999998</v>
      </c>
      <c r="W975" s="67"/>
    </row>
    <row r="976" spans="1:23" s="92" customFormat="1" ht="47.25" outlineLevel="7" x14ac:dyDescent="0.2">
      <c r="A976" s="5" t="s">
        <v>490</v>
      </c>
      <c r="B976" s="5" t="s">
        <v>508</v>
      </c>
      <c r="C976" s="5" t="s">
        <v>711</v>
      </c>
      <c r="D976" s="5"/>
      <c r="E976" s="21" t="s">
        <v>835</v>
      </c>
      <c r="F976" s="8"/>
      <c r="G976" s="8"/>
      <c r="H976" s="8"/>
      <c r="I976" s="135">
        <f>I977</f>
        <v>2543.7894700000002</v>
      </c>
      <c r="J976" s="136"/>
      <c r="K976" s="136"/>
      <c r="L976" s="4">
        <f t="shared" ref="L976" si="2305">L977</f>
        <v>2543.7894700000002</v>
      </c>
      <c r="M976" s="8"/>
      <c r="N976" s="8"/>
      <c r="O976" s="8"/>
      <c r="P976" s="135">
        <f t="shared" si="2300"/>
        <v>2717.26316</v>
      </c>
      <c r="Q976" s="4">
        <f t="shared" si="2300"/>
        <v>2717.26316</v>
      </c>
      <c r="R976" s="8"/>
      <c r="S976" s="8"/>
      <c r="T976" s="8"/>
      <c r="U976" s="136"/>
      <c r="V976" s="8"/>
      <c r="W976" s="67"/>
    </row>
    <row r="977" spans="1:23" s="92" customFormat="1" ht="31.5" outlineLevel="7" x14ac:dyDescent="0.2">
      <c r="A977" s="11" t="s">
        <v>490</v>
      </c>
      <c r="B977" s="11" t="s">
        <v>508</v>
      </c>
      <c r="C977" s="11" t="s">
        <v>711</v>
      </c>
      <c r="D977" s="11" t="s">
        <v>92</v>
      </c>
      <c r="E977" s="16" t="s">
        <v>93</v>
      </c>
      <c r="F977" s="8"/>
      <c r="G977" s="8"/>
      <c r="H977" s="8"/>
      <c r="I977" s="136">
        <v>2543.7894700000002</v>
      </c>
      <c r="J977" s="136"/>
      <c r="K977" s="136"/>
      <c r="L977" s="8">
        <f t="shared" ref="L977" si="2306">SUM(H977:K977)</f>
        <v>2543.7894700000002</v>
      </c>
      <c r="M977" s="8"/>
      <c r="N977" s="8"/>
      <c r="O977" s="8"/>
      <c r="P977" s="136">
        <v>2717.26316</v>
      </c>
      <c r="Q977" s="8">
        <f t="shared" ref="Q977" si="2307">SUM(O977:P977)</f>
        <v>2717.26316</v>
      </c>
      <c r="R977" s="8"/>
      <c r="S977" s="8"/>
      <c r="T977" s="8"/>
      <c r="U977" s="136"/>
      <c r="V977" s="8"/>
      <c r="W977" s="67"/>
    </row>
    <row r="978" spans="1:23" ht="15.75" outlineLevel="1" x14ac:dyDescent="0.2">
      <c r="A978" s="5" t="s">
        <v>490</v>
      </c>
      <c r="B978" s="5" t="s">
        <v>511</v>
      </c>
      <c r="C978" s="5"/>
      <c r="D978" s="5"/>
      <c r="E978" s="21" t="s">
        <v>512</v>
      </c>
      <c r="F978" s="4">
        <f>F979</f>
        <v>5056.1000000000004</v>
      </c>
      <c r="G978" s="4">
        <f t="shared" ref="G978:L981" si="2308">G979</f>
        <v>0</v>
      </c>
      <c r="H978" s="4">
        <f t="shared" si="2308"/>
        <v>5056.1000000000004</v>
      </c>
      <c r="I978" s="135">
        <f t="shared" si="2308"/>
        <v>0</v>
      </c>
      <c r="J978" s="135">
        <f t="shared" si="2308"/>
        <v>0</v>
      </c>
      <c r="K978" s="135">
        <f t="shared" si="2308"/>
        <v>0</v>
      </c>
      <c r="L978" s="4">
        <f t="shared" si="2308"/>
        <v>5056.1000000000004</v>
      </c>
      <c r="M978" s="4">
        <f t="shared" ref="M978:R981" si="2309">M979</f>
        <v>4130.3999999999996</v>
      </c>
      <c r="N978" s="4">
        <f t="shared" ref="N978:N981" si="2310">N979</f>
        <v>0</v>
      </c>
      <c r="O978" s="4">
        <f t="shared" ref="O978:Q981" si="2311">O979</f>
        <v>4130.3999999999996</v>
      </c>
      <c r="P978" s="135">
        <f t="shared" si="2311"/>
        <v>0</v>
      </c>
      <c r="Q978" s="4">
        <f t="shared" si="2311"/>
        <v>4130.3999999999996</v>
      </c>
      <c r="R978" s="4">
        <f t="shared" si="2309"/>
        <v>3898.7</v>
      </c>
      <c r="S978" s="4">
        <f t="shared" ref="S978:S981" si="2312">S979</f>
        <v>0</v>
      </c>
      <c r="T978" s="4">
        <f t="shared" ref="T978:V981" si="2313">T979</f>
        <v>3898.7</v>
      </c>
      <c r="U978" s="135">
        <f t="shared" si="2313"/>
        <v>0</v>
      </c>
      <c r="V978" s="4">
        <f t="shared" si="2313"/>
        <v>3898.7</v>
      </c>
      <c r="W978" s="67"/>
    </row>
    <row r="979" spans="1:23" ht="31.5" outlineLevel="2" x14ac:dyDescent="0.2">
      <c r="A979" s="5" t="s">
        <v>490</v>
      </c>
      <c r="B979" s="5" t="s">
        <v>511</v>
      </c>
      <c r="C979" s="5" t="s">
        <v>346</v>
      </c>
      <c r="D979" s="5"/>
      <c r="E979" s="21" t="s">
        <v>347</v>
      </c>
      <c r="F979" s="4">
        <f>F980</f>
        <v>5056.1000000000004</v>
      </c>
      <c r="G979" s="4">
        <f t="shared" si="2308"/>
        <v>0</v>
      </c>
      <c r="H979" s="4">
        <f t="shared" si="2308"/>
        <v>5056.1000000000004</v>
      </c>
      <c r="I979" s="135">
        <f t="shared" si="2308"/>
        <v>0</v>
      </c>
      <c r="J979" s="135">
        <f t="shared" si="2308"/>
        <v>0</v>
      </c>
      <c r="K979" s="135">
        <f t="shared" si="2308"/>
        <v>0</v>
      </c>
      <c r="L979" s="4">
        <f t="shared" si="2308"/>
        <v>5056.1000000000004</v>
      </c>
      <c r="M979" s="4">
        <f t="shared" si="2309"/>
        <v>4130.3999999999996</v>
      </c>
      <c r="N979" s="4">
        <f t="shared" si="2310"/>
        <v>0</v>
      </c>
      <c r="O979" s="4">
        <f t="shared" si="2311"/>
        <v>4130.3999999999996</v>
      </c>
      <c r="P979" s="135">
        <f t="shared" si="2311"/>
        <v>0</v>
      </c>
      <c r="Q979" s="4">
        <f t="shared" si="2311"/>
        <v>4130.3999999999996</v>
      </c>
      <c r="R979" s="4">
        <f t="shared" si="2309"/>
        <v>3898.7</v>
      </c>
      <c r="S979" s="4">
        <f t="shared" si="2312"/>
        <v>0</v>
      </c>
      <c r="T979" s="4">
        <f t="shared" si="2313"/>
        <v>3898.7</v>
      </c>
      <c r="U979" s="135">
        <f t="shared" si="2313"/>
        <v>0</v>
      </c>
      <c r="V979" s="4">
        <f t="shared" si="2313"/>
        <v>3898.7</v>
      </c>
      <c r="W979" s="67"/>
    </row>
    <row r="980" spans="1:23" ht="31.5" outlineLevel="3" x14ac:dyDescent="0.2">
      <c r="A980" s="5" t="s">
        <v>490</v>
      </c>
      <c r="B980" s="5" t="s">
        <v>511</v>
      </c>
      <c r="C980" s="5" t="s">
        <v>492</v>
      </c>
      <c r="D980" s="5"/>
      <c r="E980" s="21" t="s">
        <v>493</v>
      </c>
      <c r="F980" s="4">
        <f>F981</f>
        <v>5056.1000000000004</v>
      </c>
      <c r="G980" s="4">
        <f t="shared" si="2308"/>
        <v>0</v>
      </c>
      <c r="H980" s="4">
        <f t="shared" si="2308"/>
        <v>5056.1000000000004</v>
      </c>
      <c r="I980" s="135">
        <f t="shared" si="2308"/>
        <v>0</v>
      </c>
      <c r="J980" s="135">
        <f t="shared" si="2308"/>
        <v>0</v>
      </c>
      <c r="K980" s="135">
        <f t="shared" si="2308"/>
        <v>0</v>
      </c>
      <c r="L980" s="4">
        <f t="shared" si="2308"/>
        <v>5056.1000000000004</v>
      </c>
      <c r="M980" s="4">
        <f t="shared" si="2309"/>
        <v>4130.3999999999996</v>
      </c>
      <c r="N980" s="4">
        <f t="shared" si="2310"/>
        <v>0</v>
      </c>
      <c r="O980" s="4">
        <f t="shared" si="2311"/>
        <v>4130.3999999999996</v>
      </c>
      <c r="P980" s="135">
        <f t="shared" si="2311"/>
        <v>0</v>
      </c>
      <c r="Q980" s="4">
        <f t="shared" si="2311"/>
        <v>4130.3999999999996</v>
      </c>
      <c r="R980" s="4">
        <f t="shared" si="2309"/>
        <v>3898.7</v>
      </c>
      <c r="S980" s="4">
        <f t="shared" si="2312"/>
        <v>0</v>
      </c>
      <c r="T980" s="4">
        <f t="shared" si="2313"/>
        <v>3898.7</v>
      </c>
      <c r="U980" s="135">
        <f t="shared" si="2313"/>
        <v>0</v>
      </c>
      <c r="V980" s="4">
        <f t="shared" si="2313"/>
        <v>3898.7</v>
      </c>
      <c r="W980" s="67"/>
    </row>
    <row r="981" spans="1:23" ht="31.5" outlineLevel="4" x14ac:dyDescent="0.2">
      <c r="A981" s="5" t="s">
        <v>490</v>
      </c>
      <c r="B981" s="5" t="s">
        <v>511</v>
      </c>
      <c r="C981" s="5" t="s">
        <v>494</v>
      </c>
      <c r="D981" s="5"/>
      <c r="E981" s="21" t="s">
        <v>57</v>
      </c>
      <c r="F981" s="4">
        <f>F982</f>
        <v>5056.1000000000004</v>
      </c>
      <c r="G981" s="4">
        <f t="shared" si="2308"/>
        <v>0</v>
      </c>
      <c r="H981" s="4">
        <f t="shared" si="2308"/>
        <v>5056.1000000000004</v>
      </c>
      <c r="I981" s="135">
        <f t="shared" si="2308"/>
        <v>0</v>
      </c>
      <c r="J981" s="135">
        <f t="shared" si="2308"/>
        <v>0</v>
      </c>
      <c r="K981" s="135">
        <f t="shared" si="2308"/>
        <v>0</v>
      </c>
      <c r="L981" s="4">
        <f t="shared" si="2308"/>
        <v>5056.1000000000004</v>
      </c>
      <c r="M981" s="4">
        <f t="shared" si="2309"/>
        <v>4130.3999999999996</v>
      </c>
      <c r="N981" s="4">
        <f t="shared" si="2310"/>
        <v>0</v>
      </c>
      <c r="O981" s="4">
        <f t="shared" si="2311"/>
        <v>4130.3999999999996</v>
      </c>
      <c r="P981" s="135">
        <f t="shared" si="2311"/>
        <v>0</v>
      </c>
      <c r="Q981" s="4">
        <f t="shared" si="2311"/>
        <v>4130.3999999999996</v>
      </c>
      <c r="R981" s="4">
        <f t="shared" si="2309"/>
        <v>3898.7</v>
      </c>
      <c r="S981" s="4">
        <f t="shared" si="2312"/>
        <v>0</v>
      </c>
      <c r="T981" s="4">
        <f t="shared" si="2313"/>
        <v>3898.7</v>
      </c>
      <c r="U981" s="135">
        <f t="shared" si="2313"/>
        <v>0</v>
      </c>
      <c r="V981" s="4">
        <f t="shared" si="2313"/>
        <v>3898.7</v>
      </c>
      <c r="W981" s="67"/>
    </row>
    <row r="982" spans="1:23" ht="15.75" outlineLevel="5" x14ac:dyDescent="0.2">
      <c r="A982" s="5" t="s">
        <v>490</v>
      </c>
      <c r="B982" s="5" t="s">
        <v>511</v>
      </c>
      <c r="C982" s="5" t="s">
        <v>513</v>
      </c>
      <c r="D982" s="5"/>
      <c r="E982" s="21" t="s">
        <v>59</v>
      </c>
      <c r="F982" s="4">
        <f>F983+F984+F985</f>
        <v>5056.1000000000004</v>
      </c>
      <c r="G982" s="4">
        <f t="shared" ref="G982:J982" si="2314">G983+G984+G985</f>
        <v>0</v>
      </c>
      <c r="H982" s="4">
        <f t="shared" si="2314"/>
        <v>5056.1000000000004</v>
      </c>
      <c r="I982" s="135">
        <f t="shared" si="2314"/>
        <v>0</v>
      </c>
      <c r="J982" s="135">
        <f t="shared" si="2314"/>
        <v>0</v>
      </c>
      <c r="K982" s="135">
        <f t="shared" ref="K982:L982" si="2315">K983+K984+K985</f>
        <v>0</v>
      </c>
      <c r="L982" s="4">
        <f t="shared" si="2315"/>
        <v>5056.1000000000004</v>
      </c>
      <c r="M982" s="4">
        <f t="shared" ref="M982:R982" si="2316">M983+M984+M985</f>
        <v>4130.3999999999996</v>
      </c>
      <c r="N982" s="4">
        <f t="shared" ref="N982" si="2317">N983+N984+N985</f>
        <v>0</v>
      </c>
      <c r="O982" s="4">
        <f t="shared" ref="O982:Q982" si="2318">O983+O984+O985</f>
        <v>4130.3999999999996</v>
      </c>
      <c r="P982" s="135">
        <f t="shared" si="2318"/>
        <v>0</v>
      </c>
      <c r="Q982" s="4">
        <f t="shared" si="2318"/>
        <v>4130.3999999999996</v>
      </c>
      <c r="R982" s="4">
        <f t="shared" si="2316"/>
        <v>3898.7</v>
      </c>
      <c r="S982" s="4">
        <f t="shared" ref="S982" si="2319">S983+S984+S985</f>
        <v>0</v>
      </c>
      <c r="T982" s="4">
        <f t="shared" ref="T982:V982" si="2320">T983+T984+T985</f>
        <v>3898.7</v>
      </c>
      <c r="U982" s="135">
        <f t="shared" si="2320"/>
        <v>0</v>
      </c>
      <c r="V982" s="4">
        <f t="shared" si="2320"/>
        <v>3898.7</v>
      </c>
      <c r="W982" s="67"/>
    </row>
    <row r="983" spans="1:23" ht="63" outlineLevel="7" x14ac:dyDescent="0.2">
      <c r="A983" s="11" t="s">
        <v>490</v>
      </c>
      <c r="B983" s="11" t="s">
        <v>511</v>
      </c>
      <c r="C983" s="11" t="s">
        <v>513</v>
      </c>
      <c r="D983" s="11" t="s">
        <v>8</v>
      </c>
      <c r="E983" s="16" t="s">
        <v>9</v>
      </c>
      <c r="F983" s="8">
        <v>4876.5</v>
      </c>
      <c r="G983" s="8"/>
      <c r="H983" s="8">
        <f t="shared" ref="H983:H985" si="2321">SUM(F983:G983)</f>
        <v>4876.5</v>
      </c>
      <c r="I983" s="136"/>
      <c r="J983" s="136"/>
      <c r="K983" s="136">
        <v>-7.31053</v>
      </c>
      <c r="L983" s="8">
        <f t="shared" ref="L983:L985" si="2322">SUM(H983:K983)</f>
        <v>4869.1894700000003</v>
      </c>
      <c r="M983" s="8">
        <v>3966.7</v>
      </c>
      <c r="N983" s="8"/>
      <c r="O983" s="8">
        <f t="shared" ref="O983:O984" si="2323">SUM(M983:N983)</f>
        <v>3966.7</v>
      </c>
      <c r="P983" s="136"/>
      <c r="Q983" s="8">
        <f t="shared" ref="Q983:Q985" si="2324">SUM(O983:P983)</f>
        <v>3966.7</v>
      </c>
      <c r="R983" s="8">
        <v>3735</v>
      </c>
      <c r="S983" s="8"/>
      <c r="T983" s="8">
        <f t="shared" ref="T983:T984" si="2325">SUM(R983:S983)</f>
        <v>3735</v>
      </c>
      <c r="U983" s="136"/>
      <c r="V983" s="8">
        <f t="shared" ref="V983:V985" si="2326">SUM(T983:U983)</f>
        <v>3735</v>
      </c>
      <c r="W983" s="67"/>
    </row>
    <row r="984" spans="1:23" ht="31.5" outlineLevel="7" x14ac:dyDescent="0.2">
      <c r="A984" s="11" t="s">
        <v>490</v>
      </c>
      <c r="B984" s="11" t="s">
        <v>511</v>
      </c>
      <c r="C984" s="11" t="s">
        <v>513</v>
      </c>
      <c r="D984" s="11" t="s">
        <v>11</v>
      </c>
      <c r="E984" s="16" t="s">
        <v>12</v>
      </c>
      <c r="F984" s="8">
        <v>178.6</v>
      </c>
      <c r="G984" s="8"/>
      <c r="H984" s="8">
        <f t="shared" si="2321"/>
        <v>178.6</v>
      </c>
      <c r="I984" s="136"/>
      <c r="J984" s="136"/>
      <c r="K984" s="136">
        <v>7.31053</v>
      </c>
      <c r="L984" s="8">
        <f t="shared" si="2322"/>
        <v>185.91052999999999</v>
      </c>
      <c r="M984" s="8">
        <v>163.69999999999999</v>
      </c>
      <c r="N984" s="8"/>
      <c r="O984" s="8">
        <f t="shared" si="2323"/>
        <v>163.69999999999999</v>
      </c>
      <c r="P984" s="136"/>
      <c r="Q984" s="8">
        <f t="shared" si="2324"/>
        <v>163.69999999999999</v>
      </c>
      <c r="R984" s="8">
        <v>163.69999999999999</v>
      </c>
      <c r="S984" s="8"/>
      <c r="T984" s="8">
        <f t="shared" si="2325"/>
        <v>163.69999999999999</v>
      </c>
      <c r="U984" s="136"/>
      <c r="V984" s="8">
        <f t="shared" si="2326"/>
        <v>163.69999999999999</v>
      </c>
      <c r="W984" s="67"/>
    </row>
    <row r="985" spans="1:23" ht="15.75" hidden="1" outlineLevel="7" x14ac:dyDescent="0.2">
      <c r="A985" s="11" t="s">
        <v>490</v>
      </c>
      <c r="B985" s="11" t="s">
        <v>511</v>
      </c>
      <c r="C985" s="11" t="s">
        <v>513</v>
      </c>
      <c r="D985" s="11" t="s">
        <v>27</v>
      </c>
      <c r="E985" s="16" t="s">
        <v>28</v>
      </c>
      <c r="F985" s="8">
        <v>1</v>
      </c>
      <c r="G985" s="8"/>
      <c r="H985" s="8">
        <f t="shared" si="2321"/>
        <v>1</v>
      </c>
      <c r="I985" s="136"/>
      <c r="J985" s="136"/>
      <c r="K985" s="136"/>
      <c r="L985" s="8">
        <f t="shared" si="2322"/>
        <v>1</v>
      </c>
      <c r="M985" s="8"/>
      <c r="N985" s="8"/>
      <c r="O985" s="8"/>
      <c r="P985" s="136"/>
      <c r="Q985" s="8">
        <f t="shared" si="2324"/>
        <v>0</v>
      </c>
      <c r="R985" s="8"/>
      <c r="S985" s="8"/>
      <c r="T985" s="8"/>
      <c r="U985" s="136"/>
      <c r="V985" s="8">
        <f t="shared" si="2326"/>
        <v>0</v>
      </c>
      <c r="W985" s="67"/>
    </row>
    <row r="986" spans="1:23" ht="15.75" hidden="1" outlineLevel="7" x14ac:dyDescent="0.2">
      <c r="A986" s="11"/>
      <c r="B986" s="11"/>
      <c r="C986" s="11"/>
      <c r="D986" s="11"/>
      <c r="E986" s="16"/>
      <c r="F986" s="8"/>
      <c r="G986" s="8"/>
      <c r="H986" s="8"/>
      <c r="I986" s="136"/>
      <c r="J986" s="136"/>
      <c r="K986" s="136"/>
      <c r="L986" s="8"/>
      <c r="M986" s="8"/>
      <c r="N986" s="8"/>
      <c r="O986" s="8"/>
      <c r="P986" s="136"/>
      <c r="Q986" s="8"/>
      <c r="R986" s="8"/>
      <c r="S986" s="8"/>
      <c r="T986" s="8"/>
      <c r="U986" s="136"/>
      <c r="V986" s="8"/>
      <c r="W986" s="67"/>
    </row>
    <row r="987" spans="1:23" ht="31.5" hidden="1" x14ac:dyDescent="0.2">
      <c r="A987" s="5" t="s">
        <v>514</v>
      </c>
      <c r="B987" s="5"/>
      <c r="C987" s="5"/>
      <c r="D987" s="5"/>
      <c r="E987" s="21" t="s">
        <v>515</v>
      </c>
      <c r="F987" s="4">
        <f>F989+F999+F1024</f>
        <v>128431.79999999999</v>
      </c>
      <c r="G987" s="4">
        <f t="shared" ref="G987:J987" si="2327">G989+G999+G1024</f>
        <v>36.200000000000003</v>
      </c>
      <c r="H987" s="4">
        <f t="shared" si="2327"/>
        <v>128468</v>
      </c>
      <c r="I987" s="135">
        <f t="shared" si="2327"/>
        <v>0</v>
      </c>
      <c r="J987" s="135">
        <f t="shared" si="2327"/>
        <v>0</v>
      </c>
      <c r="K987" s="135">
        <f t="shared" ref="K987:L987" si="2328">K989+K999+K1024</f>
        <v>0</v>
      </c>
      <c r="L987" s="4">
        <f t="shared" si="2328"/>
        <v>128468</v>
      </c>
      <c r="M987" s="4">
        <f>M989+M999+M1024</f>
        <v>181461.69999999998</v>
      </c>
      <c r="N987" s="4">
        <f t="shared" ref="N987:Q987" si="2329">N989+N999+N1024</f>
        <v>0</v>
      </c>
      <c r="O987" s="4">
        <f t="shared" si="2329"/>
        <v>181461.69999999998</v>
      </c>
      <c r="P987" s="135">
        <f t="shared" si="2329"/>
        <v>0</v>
      </c>
      <c r="Q987" s="4">
        <f t="shared" si="2329"/>
        <v>181461.69999999998</v>
      </c>
      <c r="R987" s="4">
        <f>R989+R999+R1024</f>
        <v>217621</v>
      </c>
      <c r="S987" s="4">
        <f t="shared" ref="S987:V987" si="2330">S989+S999+S1024</f>
        <v>0</v>
      </c>
      <c r="T987" s="4">
        <f t="shared" si="2330"/>
        <v>217621</v>
      </c>
      <c r="U987" s="135">
        <f t="shared" si="2330"/>
        <v>0</v>
      </c>
      <c r="V987" s="4">
        <f t="shared" si="2330"/>
        <v>217621</v>
      </c>
      <c r="W987" s="67"/>
    </row>
    <row r="988" spans="1:23" ht="15.75" hidden="1" x14ac:dyDescent="0.2">
      <c r="A988" s="5" t="s">
        <v>514</v>
      </c>
      <c r="B988" s="5" t="s">
        <v>558</v>
      </c>
      <c r="C988" s="5"/>
      <c r="D988" s="5"/>
      <c r="E988" s="12" t="s">
        <v>542</v>
      </c>
      <c r="F988" s="4">
        <f>F989+F999</f>
        <v>128280.9</v>
      </c>
      <c r="G988" s="4">
        <f t="shared" ref="G988:J988" si="2331">G989+G999</f>
        <v>36.200000000000003</v>
      </c>
      <c r="H988" s="4">
        <f t="shared" si="2331"/>
        <v>128317.1</v>
      </c>
      <c r="I988" s="135">
        <f t="shared" si="2331"/>
        <v>0</v>
      </c>
      <c r="J988" s="135">
        <f t="shared" si="2331"/>
        <v>0</v>
      </c>
      <c r="K988" s="135">
        <f t="shared" ref="K988:L988" si="2332">K989+K999</f>
        <v>0</v>
      </c>
      <c r="L988" s="4">
        <f t="shared" si="2332"/>
        <v>128317.1</v>
      </c>
      <c r="M988" s="4">
        <f>M989+M999</f>
        <v>181310.8</v>
      </c>
      <c r="N988" s="4">
        <f t="shared" ref="N988" si="2333">N989+N999</f>
        <v>0</v>
      </c>
      <c r="O988" s="4">
        <f t="shared" ref="O988:Q988" si="2334">O989+O999</f>
        <v>181310.8</v>
      </c>
      <c r="P988" s="135">
        <f t="shared" si="2334"/>
        <v>0</v>
      </c>
      <c r="Q988" s="4">
        <f t="shared" si="2334"/>
        <v>181310.8</v>
      </c>
      <c r="R988" s="4">
        <f>R989+R999</f>
        <v>217470.1</v>
      </c>
      <c r="S988" s="4">
        <f t="shared" ref="S988" si="2335">S989+S999</f>
        <v>0</v>
      </c>
      <c r="T988" s="4">
        <f t="shared" ref="T988:V988" si="2336">T989+T999</f>
        <v>217470.1</v>
      </c>
      <c r="U988" s="135">
        <f t="shared" si="2336"/>
        <v>0</v>
      </c>
      <c r="V988" s="4">
        <f t="shared" si="2336"/>
        <v>217470.1</v>
      </c>
      <c r="W988" s="67"/>
    </row>
    <row r="989" spans="1:23" ht="31.5" hidden="1" outlineLevel="1" x14ac:dyDescent="0.2">
      <c r="A989" s="5" t="s">
        <v>514</v>
      </c>
      <c r="B989" s="5" t="s">
        <v>2</v>
      </c>
      <c r="C989" s="5"/>
      <c r="D989" s="5"/>
      <c r="E989" s="21" t="s">
        <v>3</v>
      </c>
      <c r="F989" s="4">
        <f>F990</f>
        <v>23109.000000000004</v>
      </c>
      <c r="G989" s="4">
        <f t="shared" ref="G989:L991" si="2337">G990</f>
        <v>0</v>
      </c>
      <c r="H989" s="4">
        <f t="shared" si="2337"/>
        <v>23109.000000000004</v>
      </c>
      <c r="I989" s="135">
        <f t="shared" si="2337"/>
        <v>0</v>
      </c>
      <c r="J989" s="135">
        <f t="shared" si="2337"/>
        <v>0</v>
      </c>
      <c r="K989" s="135">
        <f t="shared" si="2337"/>
        <v>0</v>
      </c>
      <c r="L989" s="4">
        <f t="shared" si="2337"/>
        <v>23109.000000000004</v>
      </c>
      <c r="M989" s="4">
        <f t="shared" ref="M989:R991" si="2338">M990</f>
        <v>21598.9</v>
      </c>
      <c r="N989" s="4">
        <f t="shared" ref="N989:N991" si="2339">N990</f>
        <v>0</v>
      </c>
      <c r="O989" s="4">
        <f t="shared" ref="O989:Q991" si="2340">O990</f>
        <v>21598.9</v>
      </c>
      <c r="P989" s="135">
        <f t="shared" si="2340"/>
        <v>0</v>
      </c>
      <c r="Q989" s="4">
        <f t="shared" si="2340"/>
        <v>21598.9</v>
      </c>
      <c r="R989" s="4">
        <f t="shared" si="2338"/>
        <v>21276.399999999998</v>
      </c>
      <c r="S989" s="4">
        <f t="shared" ref="S989:S991" si="2341">S990</f>
        <v>0</v>
      </c>
      <c r="T989" s="4">
        <f t="shared" ref="T989:V991" si="2342">T990</f>
        <v>21276.399999999998</v>
      </c>
      <c r="U989" s="135">
        <f t="shared" si="2342"/>
        <v>0</v>
      </c>
      <c r="V989" s="4">
        <f t="shared" si="2342"/>
        <v>21276.399999999998</v>
      </c>
      <c r="W989" s="67"/>
    </row>
    <row r="990" spans="1:23" ht="31.5" hidden="1" outlineLevel="2" x14ac:dyDescent="0.2">
      <c r="A990" s="5" t="s">
        <v>514</v>
      </c>
      <c r="B990" s="5" t="s">
        <v>2</v>
      </c>
      <c r="C990" s="5" t="s">
        <v>52</v>
      </c>
      <c r="D990" s="5"/>
      <c r="E990" s="21" t="s">
        <v>53</v>
      </c>
      <c r="F990" s="4">
        <f>F991</f>
        <v>23109.000000000004</v>
      </c>
      <c r="G990" s="4">
        <f t="shared" si="2337"/>
        <v>0</v>
      </c>
      <c r="H990" s="4">
        <f t="shared" si="2337"/>
        <v>23109.000000000004</v>
      </c>
      <c r="I990" s="135">
        <f t="shared" si="2337"/>
        <v>0</v>
      </c>
      <c r="J990" s="135">
        <f t="shared" si="2337"/>
        <v>0</v>
      </c>
      <c r="K990" s="135">
        <f t="shared" si="2337"/>
        <v>0</v>
      </c>
      <c r="L990" s="4">
        <f t="shared" si="2337"/>
        <v>23109.000000000004</v>
      </c>
      <c r="M990" s="4">
        <f t="shared" si="2338"/>
        <v>21598.9</v>
      </c>
      <c r="N990" s="4">
        <f t="shared" si="2339"/>
        <v>0</v>
      </c>
      <c r="O990" s="4">
        <f t="shared" si="2340"/>
        <v>21598.9</v>
      </c>
      <c r="P990" s="135">
        <f t="shared" si="2340"/>
        <v>0</v>
      </c>
      <c r="Q990" s="4">
        <f t="shared" si="2340"/>
        <v>21598.9</v>
      </c>
      <c r="R990" s="4">
        <f t="shared" si="2338"/>
        <v>21276.399999999998</v>
      </c>
      <c r="S990" s="4">
        <f t="shared" si="2341"/>
        <v>0</v>
      </c>
      <c r="T990" s="4">
        <f t="shared" si="2342"/>
        <v>21276.399999999998</v>
      </c>
      <c r="U990" s="135">
        <f t="shared" si="2342"/>
        <v>0</v>
      </c>
      <c r="V990" s="4">
        <f t="shared" si="2342"/>
        <v>21276.399999999998</v>
      </c>
      <c r="W990" s="67"/>
    </row>
    <row r="991" spans="1:23" ht="47.25" hidden="1" outlineLevel="3" x14ac:dyDescent="0.2">
      <c r="A991" s="5" t="s">
        <v>514</v>
      </c>
      <c r="B991" s="5" t="s">
        <v>2</v>
      </c>
      <c r="C991" s="5" t="s">
        <v>54</v>
      </c>
      <c r="D991" s="5"/>
      <c r="E991" s="21" t="s">
        <v>55</v>
      </c>
      <c r="F991" s="4">
        <f>F992</f>
        <v>23109.000000000004</v>
      </c>
      <c r="G991" s="4">
        <f t="shared" si="2337"/>
        <v>0</v>
      </c>
      <c r="H991" s="4">
        <f t="shared" si="2337"/>
        <v>23109.000000000004</v>
      </c>
      <c r="I991" s="135">
        <f t="shared" si="2337"/>
        <v>0</v>
      </c>
      <c r="J991" s="135">
        <f t="shared" si="2337"/>
        <v>0</v>
      </c>
      <c r="K991" s="135">
        <f t="shared" si="2337"/>
        <v>0</v>
      </c>
      <c r="L991" s="4">
        <f t="shared" si="2337"/>
        <v>23109.000000000004</v>
      </c>
      <c r="M991" s="4">
        <f t="shared" si="2338"/>
        <v>21598.9</v>
      </c>
      <c r="N991" s="4">
        <f t="shared" si="2339"/>
        <v>0</v>
      </c>
      <c r="O991" s="4">
        <f t="shared" si="2340"/>
        <v>21598.9</v>
      </c>
      <c r="P991" s="135">
        <f t="shared" si="2340"/>
        <v>0</v>
      </c>
      <c r="Q991" s="4">
        <f t="shared" si="2340"/>
        <v>21598.9</v>
      </c>
      <c r="R991" s="4">
        <f t="shared" si="2338"/>
        <v>21276.399999999998</v>
      </c>
      <c r="S991" s="4">
        <f t="shared" si="2341"/>
        <v>0</v>
      </c>
      <c r="T991" s="4">
        <f t="shared" si="2342"/>
        <v>21276.399999999998</v>
      </c>
      <c r="U991" s="135">
        <f t="shared" si="2342"/>
        <v>0</v>
      </c>
      <c r="V991" s="4">
        <f t="shared" si="2342"/>
        <v>21276.399999999998</v>
      </c>
      <c r="W991" s="67"/>
    </row>
    <row r="992" spans="1:23" ht="47.25" hidden="1" outlineLevel="4" x14ac:dyDescent="0.2">
      <c r="A992" s="5" t="s">
        <v>514</v>
      </c>
      <c r="B992" s="5" t="s">
        <v>2</v>
      </c>
      <c r="C992" s="5" t="s">
        <v>516</v>
      </c>
      <c r="D992" s="5"/>
      <c r="E992" s="21" t="s">
        <v>517</v>
      </c>
      <c r="F992" s="4">
        <f>F993+F997</f>
        <v>23109.000000000004</v>
      </c>
      <c r="G992" s="4">
        <f t="shared" ref="G992:J992" si="2343">G993+G997</f>
        <v>0</v>
      </c>
      <c r="H992" s="4">
        <f t="shared" si="2343"/>
        <v>23109.000000000004</v>
      </c>
      <c r="I992" s="135">
        <f t="shared" si="2343"/>
        <v>0</v>
      </c>
      <c r="J992" s="135">
        <f t="shared" si="2343"/>
        <v>0</v>
      </c>
      <c r="K992" s="135">
        <f t="shared" ref="K992:L992" si="2344">K993+K997</f>
        <v>0</v>
      </c>
      <c r="L992" s="4">
        <f t="shared" si="2344"/>
        <v>23109.000000000004</v>
      </c>
      <c r="M992" s="4">
        <f>M993+M997</f>
        <v>21598.9</v>
      </c>
      <c r="N992" s="4">
        <f t="shared" ref="N992" si="2345">N993+N997</f>
        <v>0</v>
      </c>
      <c r="O992" s="4">
        <f t="shared" ref="O992:Q992" si="2346">O993+O997</f>
        <v>21598.9</v>
      </c>
      <c r="P992" s="135">
        <f t="shared" si="2346"/>
        <v>0</v>
      </c>
      <c r="Q992" s="4">
        <f t="shared" si="2346"/>
        <v>21598.9</v>
      </c>
      <c r="R992" s="4">
        <f>R993+R997</f>
        <v>21276.399999999998</v>
      </c>
      <c r="S992" s="4">
        <f t="shared" ref="S992" si="2347">S993+S997</f>
        <v>0</v>
      </c>
      <c r="T992" s="4">
        <f t="shared" ref="T992:V992" si="2348">T993+T997</f>
        <v>21276.399999999998</v>
      </c>
      <c r="U992" s="135">
        <f t="shared" si="2348"/>
        <v>0</v>
      </c>
      <c r="V992" s="4">
        <f t="shared" si="2348"/>
        <v>21276.399999999998</v>
      </c>
      <c r="W992" s="67"/>
    </row>
    <row r="993" spans="1:23" ht="15.75" hidden="1" outlineLevel="5" x14ac:dyDescent="0.2">
      <c r="A993" s="5" t="s">
        <v>514</v>
      </c>
      <c r="B993" s="5" t="s">
        <v>2</v>
      </c>
      <c r="C993" s="5" t="s">
        <v>518</v>
      </c>
      <c r="D993" s="5"/>
      <c r="E993" s="21" t="s">
        <v>59</v>
      </c>
      <c r="F993" s="4">
        <f>F994+F995+F996</f>
        <v>23011.600000000002</v>
      </c>
      <c r="G993" s="4">
        <f t="shared" ref="G993:J993" si="2349">G994+G995+G996</f>
        <v>0</v>
      </c>
      <c r="H993" s="4">
        <f t="shared" si="2349"/>
        <v>23011.600000000002</v>
      </c>
      <c r="I993" s="135">
        <f t="shared" si="2349"/>
        <v>0</v>
      </c>
      <c r="J993" s="135">
        <f t="shared" si="2349"/>
        <v>0</v>
      </c>
      <c r="K993" s="135">
        <f t="shared" ref="K993:L993" si="2350">K994+K995+K996</f>
        <v>0</v>
      </c>
      <c r="L993" s="4">
        <f t="shared" si="2350"/>
        <v>23011.600000000002</v>
      </c>
      <c r="M993" s="4">
        <f t="shared" ref="M993:R993" si="2351">M994+M995+M996</f>
        <v>21498.800000000003</v>
      </c>
      <c r="N993" s="4">
        <f t="shared" ref="N993" si="2352">N994+N995+N996</f>
        <v>0</v>
      </c>
      <c r="O993" s="4">
        <f t="shared" ref="O993:Q993" si="2353">O994+O995+O996</f>
        <v>21498.800000000003</v>
      </c>
      <c r="P993" s="135">
        <f t="shared" si="2353"/>
        <v>0</v>
      </c>
      <c r="Q993" s="4">
        <f t="shared" si="2353"/>
        <v>21498.800000000003</v>
      </c>
      <c r="R993" s="4">
        <f t="shared" si="2351"/>
        <v>21176.3</v>
      </c>
      <c r="S993" s="4">
        <f t="shared" ref="S993" si="2354">S994+S995+S996</f>
        <v>0</v>
      </c>
      <c r="T993" s="4">
        <f t="shared" ref="T993:V993" si="2355">T994+T995+T996</f>
        <v>21176.3</v>
      </c>
      <c r="U993" s="135">
        <f t="shared" si="2355"/>
        <v>0</v>
      </c>
      <c r="V993" s="4">
        <f t="shared" si="2355"/>
        <v>21176.3</v>
      </c>
      <c r="W993" s="67"/>
    </row>
    <row r="994" spans="1:23" ht="63" hidden="1" outlineLevel="7" x14ac:dyDescent="0.2">
      <c r="A994" s="11" t="s">
        <v>514</v>
      </c>
      <c r="B994" s="11" t="s">
        <v>2</v>
      </c>
      <c r="C994" s="11" t="s">
        <v>518</v>
      </c>
      <c r="D994" s="11" t="s">
        <v>8</v>
      </c>
      <c r="E994" s="16" t="s">
        <v>9</v>
      </c>
      <c r="F994" s="8">
        <v>19972.400000000001</v>
      </c>
      <c r="G994" s="8"/>
      <c r="H994" s="8">
        <f t="shared" ref="H994:H996" si="2356">SUM(F994:G994)</f>
        <v>19972.400000000001</v>
      </c>
      <c r="I994" s="136"/>
      <c r="J994" s="136"/>
      <c r="K994" s="136"/>
      <c r="L994" s="8">
        <f t="shared" ref="L994:L996" si="2357">SUM(H994:K994)</f>
        <v>19972.400000000001</v>
      </c>
      <c r="M994" s="8">
        <v>18726.900000000001</v>
      </c>
      <c r="N994" s="8"/>
      <c r="O994" s="8">
        <f t="shared" ref="O994:O995" si="2358">SUM(M994:N994)</f>
        <v>18726.900000000001</v>
      </c>
      <c r="P994" s="136"/>
      <c r="Q994" s="8">
        <f t="shared" ref="Q994:Q996" si="2359">SUM(O994:P994)</f>
        <v>18726.900000000001</v>
      </c>
      <c r="R994" s="8">
        <v>18710.099999999999</v>
      </c>
      <c r="S994" s="8"/>
      <c r="T994" s="8">
        <f t="shared" ref="T994:T995" si="2360">SUM(R994:S994)</f>
        <v>18710.099999999999</v>
      </c>
      <c r="U994" s="136"/>
      <c r="V994" s="8">
        <f t="shared" ref="V994:V996" si="2361">SUM(T994:U994)</f>
        <v>18710.099999999999</v>
      </c>
      <c r="W994" s="67"/>
    </row>
    <row r="995" spans="1:23" ht="31.5" hidden="1" outlineLevel="7" x14ac:dyDescent="0.2">
      <c r="A995" s="11" t="s">
        <v>514</v>
      </c>
      <c r="B995" s="11" t="s">
        <v>2</v>
      </c>
      <c r="C995" s="11" t="s">
        <v>518</v>
      </c>
      <c r="D995" s="11" t="s">
        <v>11</v>
      </c>
      <c r="E995" s="16" t="s">
        <v>12</v>
      </c>
      <c r="F995" s="8">
        <v>2960.7</v>
      </c>
      <c r="G995" s="8"/>
      <c r="H995" s="8">
        <f t="shared" si="2356"/>
        <v>2960.7</v>
      </c>
      <c r="I995" s="136"/>
      <c r="J995" s="136"/>
      <c r="K995" s="136"/>
      <c r="L995" s="8">
        <f t="shared" si="2357"/>
        <v>2960.7</v>
      </c>
      <c r="M995" s="8">
        <v>2771.9</v>
      </c>
      <c r="N995" s="8"/>
      <c r="O995" s="8">
        <f t="shared" si="2358"/>
        <v>2771.9</v>
      </c>
      <c r="P995" s="136"/>
      <c r="Q995" s="8">
        <f t="shared" si="2359"/>
        <v>2771.9</v>
      </c>
      <c r="R995" s="8">
        <v>2466.1999999999998</v>
      </c>
      <c r="S995" s="8"/>
      <c r="T995" s="8">
        <f t="shared" si="2360"/>
        <v>2466.1999999999998</v>
      </c>
      <c r="U995" s="136"/>
      <c r="V995" s="8">
        <f t="shared" si="2361"/>
        <v>2466.1999999999998</v>
      </c>
      <c r="W995" s="67"/>
    </row>
    <row r="996" spans="1:23" ht="15.75" hidden="1" outlineLevel="7" x14ac:dyDescent="0.2">
      <c r="A996" s="11" t="s">
        <v>514</v>
      </c>
      <c r="B996" s="11" t="s">
        <v>2</v>
      </c>
      <c r="C996" s="11" t="s">
        <v>518</v>
      </c>
      <c r="D996" s="11" t="s">
        <v>27</v>
      </c>
      <c r="E996" s="16" t="s">
        <v>28</v>
      </c>
      <c r="F996" s="8">
        <v>78.5</v>
      </c>
      <c r="G996" s="8"/>
      <c r="H996" s="8">
        <f t="shared" si="2356"/>
        <v>78.5</v>
      </c>
      <c r="I996" s="136"/>
      <c r="J996" s="136"/>
      <c r="K996" s="136"/>
      <c r="L996" s="8">
        <f t="shared" si="2357"/>
        <v>78.5</v>
      </c>
      <c r="M996" s="8"/>
      <c r="N996" s="8"/>
      <c r="O996" s="8"/>
      <c r="P996" s="136"/>
      <c r="Q996" s="8">
        <f t="shared" si="2359"/>
        <v>0</v>
      </c>
      <c r="R996" s="8"/>
      <c r="S996" s="8"/>
      <c r="T996" s="8"/>
      <c r="U996" s="136"/>
      <c r="V996" s="8">
        <f t="shared" si="2361"/>
        <v>0</v>
      </c>
      <c r="W996" s="67"/>
    </row>
    <row r="997" spans="1:23" s="92" customFormat="1" ht="47.25" hidden="1" outlineLevel="5" x14ac:dyDescent="0.2">
      <c r="A997" s="5" t="s">
        <v>514</v>
      </c>
      <c r="B997" s="5" t="s">
        <v>2</v>
      </c>
      <c r="C997" s="5" t="s">
        <v>519</v>
      </c>
      <c r="D997" s="5"/>
      <c r="E997" s="21" t="s">
        <v>520</v>
      </c>
      <c r="F997" s="4">
        <f>F998</f>
        <v>97.4</v>
      </c>
      <c r="G997" s="4">
        <f t="shared" ref="G997:L997" si="2362">G998</f>
        <v>0</v>
      </c>
      <c r="H997" s="4">
        <f t="shared" si="2362"/>
        <v>97.4</v>
      </c>
      <c r="I997" s="135">
        <f t="shared" si="2362"/>
        <v>0</v>
      </c>
      <c r="J997" s="135">
        <f t="shared" si="2362"/>
        <v>0</v>
      </c>
      <c r="K997" s="135">
        <f t="shared" si="2362"/>
        <v>0</v>
      </c>
      <c r="L997" s="4">
        <f t="shared" si="2362"/>
        <v>97.4</v>
      </c>
      <c r="M997" s="4">
        <f t="shared" ref="M997:R997" si="2363">M998</f>
        <v>100.1</v>
      </c>
      <c r="N997" s="4">
        <f t="shared" ref="N997" si="2364">N998</f>
        <v>0</v>
      </c>
      <c r="O997" s="4">
        <f t="shared" ref="O997:Q997" si="2365">O998</f>
        <v>100.1</v>
      </c>
      <c r="P997" s="135">
        <f t="shared" si="2365"/>
        <v>0</v>
      </c>
      <c r="Q997" s="4">
        <f t="shared" si="2365"/>
        <v>100.1</v>
      </c>
      <c r="R997" s="4">
        <f t="shared" si="2363"/>
        <v>100.1</v>
      </c>
      <c r="S997" s="4">
        <f t="shared" ref="S997" si="2366">S998</f>
        <v>0</v>
      </c>
      <c r="T997" s="4">
        <f t="shared" ref="T997:V997" si="2367">T998</f>
        <v>100.1</v>
      </c>
      <c r="U997" s="135">
        <f t="shared" si="2367"/>
        <v>0</v>
      </c>
      <c r="V997" s="4">
        <f t="shared" si="2367"/>
        <v>100.1</v>
      </c>
      <c r="W997" s="67"/>
    </row>
    <row r="998" spans="1:23" s="92" customFormat="1" ht="63" hidden="1" outlineLevel="7" x14ac:dyDescent="0.2">
      <c r="A998" s="11" t="s">
        <v>514</v>
      </c>
      <c r="B998" s="11" t="s">
        <v>2</v>
      </c>
      <c r="C998" s="11" t="s">
        <v>519</v>
      </c>
      <c r="D998" s="11" t="s">
        <v>8</v>
      </c>
      <c r="E998" s="16" t="s">
        <v>9</v>
      </c>
      <c r="F998" s="8">
        <v>97.4</v>
      </c>
      <c r="G998" s="8"/>
      <c r="H998" s="8">
        <f t="shared" ref="H998" si="2368">SUM(F998:G998)</f>
        <v>97.4</v>
      </c>
      <c r="I998" s="136"/>
      <c r="J998" s="136"/>
      <c r="K998" s="136"/>
      <c r="L998" s="8">
        <f t="shared" ref="L998" si="2369">SUM(H998:K998)</f>
        <v>97.4</v>
      </c>
      <c r="M998" s="8">
        <v>100.1</v>
      </c>
      <c r="N998" s="8"/>
      <c r="O998" s="8">
        <f t="shared" ref="O998" si="2370">SUM(M998:N998)</f>
        <v>100.1</v>
      </c>
      <c r="P998" s="136"/>
      <c r="Q998" s="8">
        <f t="shared" ref="Q998" si="2371">SUM(O998:P998)</f>
        <v>100.1</v>
      </c>
      <c r="R998" s="8">
        <v>100.1</v>
      </c>
      <c r="S998" s="8"/>
      <c r="T998" s="8">
        <f t="shared" ref="T998" si="2372">SUM(R998:S998)</f>
        <v>100.1</v>
      </c>
      <c r="U998" s="136"/>
      <c r="V998" s="8">
        <f t="shared" ref="V998" si="2373">SUM(T998:U998)</f>
        <v>100.1</v>
      </c>
      <c r="W998" s="67"/>
    </row>
    <row r="999" spans="1:23" ht="15.75" hidden="1" outlineLevel="1" x14ac:dyDescent="0.2">
      <c r="A999" s="5" t="s">
        <v>514</v>
      </c>
      <c r="B999" s="5" t="s">
        <v>15</v>
      </c>
      <c r="C999" s="5"/>
      <c r="D999" s="5"/>
      <c r="E999" s="21" t="s">
        <v>16</v>
      </c>
      <c r="F999" s="4">
        <f>F1000+F1006+F1018</f>
        <v>105171.9</v>
      </c>
      <c r="G999" s="4">
        <f t="shared" ref="G999:J999" si="2374">G1000+G1006+G1018</f>
        <v>36.200000000000003</v>
      </c>
      <c r="H999" s="4">
        <f t="shared" si="2374"/>
        <v>105208.1</v>
      </c>
      <c r="I999" s="135">
        <f t="shared" si="2374"/>
        <v>0</v>
      </c>
      <c r="J999" s="135">
        <f t="shared" si="2374"/>
        <v>0</v>
      </c>
      <c r="K999" s="135">
        <f t="shared" ref="K999:L999" si="2375">K1000+K1006+K1018</f>
        <v>0</v>
      </c>
      <c r="L999" s="4">
        <f t="shared" si="2375"/>
        <v>105208.1</v>
      </c>
      <c r="M999" s="4">
        <f>M1000+M1006+M1018</f>
        <v>159711.9</v>
      </c>
      <c r="N999" s="4">
        <f t="shared" ref="N999" si="2376">N1000+N1006+N1018</f>
        <v>0</v>
      </c>
      <c r="O999" s="4">
        <f t="shared" ref="O999:Q999" si="2377">O1000+O1006+O1018</f>
        <v>159711.9</v>
      </c>
      <c r="P999" s="135">
        <f t="shared" si="2377"/>
        <v>0</v>
      </c>
      <c r="Q999" s="4">
        <f t="shared" si="2377"/>
        <v>159711.9</v>
      </c>
      <c r="R999" s="4">
        <f>R1000+R1006+R1018</f>
        <v>196193.7</v>
      </c>
      <c r="S999" s="4">
        <f t="shared" ref="S999" si="2378">S1000+S1006+S1018</f>
        <v>0</v>
      </c>
      <c r="T999" s="4">
        <f t="shared" ref="T999:V999" si="2379">T1000+T1006+T1018</f>
        <v>196193.7</v>
      </c>
      <c r="U999" s="135">
        <f t="shared" si="2379"/>
        <v>0</v>
      </c>
      <c r="V999" s="4">
        <f t="shared" si="2379"/>
        <v>196193.7</v>
      </c>
      <c r="W999" s="67"/>
    </row>
    <row r="1000" spans="1:23" ht="31.5" hidden="1" outlineLevel="2" x14ac:dyDescent="0.2">
      <c r="A1000" s="5" t="s">
        <v>514</v>
      </c>
      <c r="B1000" s="5" t="s">
        <v>15</v>
      </c>
      <c r="C1000" s="5" t="s">
        <v>289</v>
      </c>
      <c r="D1000" s="5"/>
      <c r="E1000" s="21" t="s">
        <v>290</v>
      </c>
      <c r="F1000" s="4">
        <f>F1001</f>
        <v>15563.400000000001</v>
      </c>
      <c r="G1000" s="4">
        <f t="shared" ref="G1000:L1002" si="2380">G1001</f>
        <v>36.200000000000003</v>
      </c>
      <c r="H1000" s="4">
        <f t="shared" si="2380"/>
        <v>15599.600000000002</v>
      </c>
      <c r="I1000" s="135">
        <f t="shared" si="2380"/>
        <v>0</v>
      </c>
      <c r="J1000" s="135">
        <f t="shared" si="2380"/>
        <v>0</v>
      </c>
      <c r="K1000" s="135">
        <f t="shared" si="2380"/>
        <v>0</v>
      </c>
      <c r="L1000" s="4">
        <f t="shared" si="2380"/>
        <v>15599.600000000002</v>
      </c>
      <c r="M1000" s="4">
        <f t="shared" ref="M1000:R1002" si="2381">M1001</f>
        <v>15570.2</v>
      </c>
      <c r="N1000" s="4">
        <f t="shared" ref="N1000:N1002" si="2382">N1001</f>
        <v>0</v>
      </c>
      <c r="O1000" s="4">
        <f t="shared" ref="O1000:Q1002" si="2383">O1001</f>
        <v>15570.2</v>
      </c>
      <c r="P1000" s="135">
        <f t="shared" si="2383"/>
        <v>0</v>
      </c>
      <c r="Q1000" s="4">
        <f t="shared" si="2383"/>
        <v>15570.2</v>
      </c>
      <c r="R1000" s="4">
        <f t="shared" si="2381"/>
        <v>15587.9</v>
      </c>
      <c r="S1000" s="4">
        <f t="shared" ref="S1000:S1002" si="2384">S1001</f>
        <v>0</v>
      </c>
      <c r="T1000" s="4">
        <f t="shared" ref="T1000:V1002" si="2385">T1001</f>
        <v>15587.9</v>
      </c>
      <c r="U1000" s="135">
        <f t="shared" si="2385"/>
        <v>0</v>
      </c>
      <c r="V1000" s="4">
        <f t="shared" si="2385"/>
        <v>15587.9</v>
      </c>
      <c r="W1000" s="67"/>
    </row>
    <row r="1001" spans="1:23" ht="31.5" hidden="1" outlineLevel="3" x14ac:dyDescent="0.2">
      <c r="A1001" s="5" t="s">
        <v>514</v>
      </c>
      <c r="B1001" s="5" t="s">
        <v>15</v>
      </c>
      <c r="C1001" s="5" t="s">
        <v>394</v>
      </c>
      <c r="D1001" s="5"/>
      <c r="E1001" s="21" t="s">
        <v>395</v>
      </c>
      <c r="F1001" s="4">
        <f>F1002</f>
        <v>15563.400000000001</v>
      </c>
      <c r="G1001" s="4">
        <f t="shared" si="2380"/>
        <v>36.200000000000003</v>
      </c>
      <c r="H1001" s="4">
        <f t="shared" si="2380"/>
        <v>15599.600000000002</v>
      </c>
      <c r="I1001" s="135">
        <f t="shared" si="2380"/>
        <v>0</v>
      </c>
      <c r="J1001" s="135">
        <f t="shared" si="2380"/>
        <v>0</v>
      </c>
      <c r="K1001" s="135">
        <f t="shared" si="2380"/>
        <v>0</v>
      </c>
      <c r="L1001" s="4">
        <f t="shared" si="2380"/>
        <v>15599.600000000002</v>
      </c>
      <c r="M1001" s="4">
        <f t="shared" si="2381"/>
        <v>15570.2</v>
      </c>
      <c r="N1001" s="4">
        <f t="shared" si="2382"/>
        <v>0</v>
      </c>
      <c r="O1001" s="4">
        <f t="shared" si="2383"/>
        <v>15570.2</v>
      </c>
      <c r="P1001" s="135">
        <f t="shared" si="2383"/>
        <v>0</v>
      </c>
      <c r="Q1001" s="4">
        <f t="shared" si="2383"/>
        <v>15570.2</v>
      </c>
      <c r="R1001" s="4">
        <f t="shared" si="2381"/>
        <v>15587.9</v>
      </c>
      <c r="S1001" s="4">
        <f t="shared" si="2384"/>
        <v>0</v>
      </c>
      <c r="T1001" s="4">
        <f t="shared" si="2385"/>
        <v>15587.9</v>
      </c>
      <c r="U1001" s="135">
        <f t="shared" si="2385"/>
        <v>0</v>
      </c>
      <c r="V1001" s="4">
        <f t="shared" si="2385"/>
        <v>15587.9</v>
      </c>
      <c r="W1001" s="67"/>
    </row>
    <row r="1002" spans="1:23" ht="31.5" hidden="1" outlineLevel="4" x14ac:dyDescent="0.2">
      <c r="A1002" s="5" t="s">
        <v>514</v>
      </c>
      <c r="B1002" s="5" t="s">
        <v>15</v>
      </c>
      <c r="C1002" s="5" t="s">
        <v>399</v>
      </c>
      <c r="D1002" s="5"/>
      <c r="E1002" s="21" t="s">
        <v>400</v>
      </c>
      <c r="F1002" s="4">
        <f>F1003</f>
        <v>15563.400000000001</v>
      </c>
      <c r="G1002" s="4">
        <f t="shared" si="2380"/>
        <v>36.200000000000003</v>
      </c>
      <c r="H1002" s="4">
        <f t="shared" si="2380"/>
        <v>15599.600000000002</v>
      </c>
      <c r="I1002" s="135">
        <f t="shared" si="2380"/>
        <v>0</v>
      </c>
      <c r="J1002" s="135">
        <f t="shared" si="2380"/>
        <v>0</v>
      </c>
      <c r="K1002" s="135">
        <f t="shared" si="2380"/>
        <v>0</v>
      </c>
      <c r="L1002" s="4">
        <f t="shared" si="2380"/>
        <v>15599.600000000002</v>
      </c>
      <c r="M1002" s="4">
        <f t="shared" si="2381"/>
        <v>15570.2</v>
      </c>
      <c r="N1002" s="4">
        <f t="shared" si="2382"/>
        <v>0</v>
      </c>
      <c r="O1002" s="4">
        <f t="shared" si="2383"/>
        <v>15570.2</v>
      </c>
      <c r="P1002" s="135">
        <f t="shared" si="2383"/>
        <v>0</v>
      </c>
      <c r="Q1002" s="4">
        <f t="shared" si="2383"/>
        <v>15570.2</v>
      </c>
      <c r="R1002" s="4">
        <f t="shared" si="2381"/>
        <v>15587.9</v>
      </c>
      <c r="S1002" s="4">
        <f t="shared" si="2384"/>
        <v>0</v>
      </c>
      <c r="T1002" s="4">
        <f t="shared" si="2385"/>
        <v>15587.9</v>
      </c>
      <c r="U1002" s="135">
        <f t="shared" si="2385"/>
        <v>0</v>
      </c>
      <c r="V1002" s="4">
        <f t="shared" si="2385"/>
        <v>15587.9</v>
      </c>
      <c r="W1002" s="67"/>
    </row>
    <row r="1003" spans="1:23" s="92" customFormat="1" ht="31.5" hidden="1" outlineLevel="5" x14ac:dyDescent="0.2">
      <c r="A1003" s="5" t="s">
        <v>514</v>
      </c>
      <c r="B1003" s="5" t="s">
        <v>15</v>
      </c>
      <c r="C1003" s="5" t="s">
        <v>403</v>
      </c>
      <c r="D1003" s="5"/>
      <c r="E1003" s="21" t="s">
        <v>404</v>
      </c>
      <c r="F1003" s="4">
        <f>F1004+F1005</f>
        <v>15563.400000000001</v>
      </c>
      <c r="G1003" s="4">
        <f t="shared" ref="G1003:J1003" si="2386">G1004+G1005</f>
        <v>36.200000000000003</v>
      </c>
      <c r="H1003" s="4">
        <f t="shared" si="2386"/>
        <v>15599.600000000002</v>
      </c>
      <c r="I1003" s="135">
        <f t="shared" si="2386"/>
        <v>0</v>
      </c>
      <c r="J1003" s="135">
        <f t="shared" si="2386"/>
        <v>0</v>
      </c>
      <c r="K1003" s="135">
        <f t="shared" ref="K1003:L1003" si="2387">K1004+K1005</f>
        <v>0</v>
      </c>
      <c r="L1003" s="4">
        <f t="shared" si="2387"/>
        <v>15599.600000000002</v>
      </c>
      <c r="M1003" s="4">
        <f t="shared" ref="M1003:R1003" si="2388">M1004+M1005</f>
        <v>15570.2</v>
      </c>
      <c r="N1003" s="4">
        <f t="shared" ref="N1003" si="2389">N1004+N1005</f>
        <v>0</v>
      </c>
      <c r="O1003" s="4">
        <f t="shared" ref="O1003:Q1003" si="2390">O1004+O1005</f>
        <v>15570.2</v>
      </c>
      <c r="P1003" s="135">
        <f t="shared" si="2390"/>
        <v>0</v>
      </c>
      <c r="Q1003" s="4">
        <f t="shared" si="2390"/>
        <v>15570.2</v>
      </c>
      <c r="R1003" s="4">
        <f t="shared" si="2388"/>
        <v>15587.9</v>
      </c>
      <c r="S1003" s="4">
        <f t="shared" ref="S1003" si="2391">S1004+S1005</f>
        <v>0</v>
      </c>
      <c r="T1003" s="4">
        <f t="shared" ref="T1003:V1003" si="2392">T1004+T1005</f>
        <v>15587.9</v>
      </c>
      <c r="U1003" s="135">
        <f t="shared" si="2392"/>
        <v>0</v>
      </c>
      <c r="V1003" s="4">
        <f t="shared" si="2392"/>
        <v>15587.9</v>
      </c>
      <c r="W1003" s="67"/>
    </row>
    <row r="1004" spans="1:23" s="92" customFormat="1" ht="63" hidden="1" outlineLevel="7" x14ac:dyDescent="0.2">
      <c r="A1004" s="11" t="s">
        <v>514</v>
      </c>
      <c r="B1004" s="11" t="s">
        <v>15</v>
      </c>
      <c r="C1004" s="11" t="s">
        <v>403</v>
      </c>
      <c r="D1004" s="11" t="s">
        <v>8</v>
      </c>
      <c r="E1004" s="16" t="s">
        <v>9</v>
      </c>
      <c r="F1004" s="8">
        <v>15520.2</v>
      </c>
      <c r="G1004" s="8">
        <v>36.200000000000003</v>
      </c>
      <c r="H1004" s="8">
        <f t="shared" ref="H1004:H1005" si="2393">SUM(F1004:G1004)</f>
        <v>15556.400000000001</v>
      </c>
      <c r="I1004" s="136"/>
      <c r="J1004" s="136"/>
      <c r="K1004" s="136"/>
      <c r="L1004" s="8">
        <f t="shared" ref="L1004:L1005" si="2394">SUM(H1004:K1004)</f>
        <v>15556.400000000001</v>
      </c>
      <c r="M1004" s="8">
        <v>15528.5</v>
      </c>
      <c r="N1004" s="8"/>
      <c r="O1004" s="8">
        <f t="shared" ref="O1004:O1005" si="2395">SUM(M1004:N1004)</f>
        <v>15528.5</v>
      </c>
      <c r="P1004" s="136"/>
      <c r="Q1004" s="8">
        <f t="shared" ref="Q1004:Q1005" si="2396">SUM(O1004:P1004)</f>
        <v>15528.5</v>
      </c>
      <c r="R1004" s="8">
        <v>15547.9</v>
      </c>
      <c r="S1004" s="8"/>
      <c r="T1004" s="8">
        <f t="shared" ref="T1004:T1005" si="2397">SUM(R1004:S1004)</f>
        <v>15547.9</v>
      </c>
      <c r="U1004" s="136"/>
      <c r="V1004" s="8">
        <f t="shared" ref="V1004:V1005" si="2398">SUM(T1004:U1004)</f>
        <v>15547.9</v>
      </c>
      <c r="W1004" s="67"/>
    </row>
    <row r="1005" spans="1:23" s="92" customFormat="1" ht="31.5" hidden="1" outlineLevel="7" x14ac:dyDescent="0.2">
      <c r="A1005" s="11" t="s">
        <v>514</v>
      </c>
      <c r="B1005" s="11" t="s">
        <v>15</v>
      </c>
      <c r="C1005" s="11" t="s">
        <v>403</v>
      </c>
      <c r="D1005" s="11" t="s">
        <v>11</v>
      </c>
      <c r="E1005" s="16" t="s">
        <v>12</v>
      </c>
      <c r="F1005" s="8">
        <v>43.2</v>
      </c>
      <c r="G1005" s="8"/>
      <c r="H1005" s="8">
        <f t="shared" si="2393"/>
        <v>43.2</v>
      </c>
      <c r="I1005" s="136"/>
      <c r="J1005" s="136"/>
      <c r="K1005" s="136"/>
      <c r="L1005" s="8">
        <f t="shared" si="2394"/>
        <v>43.2</v>
      </c>
      <c r="M1005" s="8">
        <v>41.7</v>
      </c>
      <c r="N1005" s="8"/>
      <c r="O1005" s="8">
        <f t="shared" si="2395"/>
        <v>41.7</v>
      </c>
      <c r="P1005" s="136"/>
      <c r="Q1005" s="8">
        <f t="shared" si="2396"/>
        <v>41.7</v>
      </c>
      <c r="R1005" s="8">
        <v>40</v>
      </c>
      <c r="S1005" s="8"/>
      <c r="T1005" s="8">
        <f t="shared" si="2397"/>
        <v>40</v>
      </c>
      <c r="U1005" s="136"/>
      <c r="V1005" s="8">
        <f t="shared" si="2398"/>
        <v>40</v>
      </c>
      <c r="W1005" s="67"/>
    </row>
    <row r="1006" spans="1:23" ht="31.5" hidden="1" outlineLevel="2" x14ac:dyDescent="0.2">
      <c r="A1006" s="5" t="s">
        <v>514</v>
      </c>
      <c r="B1006" s="5" t="s">
        <v>15</v>
      </c>
      <c r="C1006" s="5" t="s">
        <v>52</v>
      </c>
      <c r="D1006" s="5"/>
      <c r="E1006" s="21" t="s">
        <v>53</v>
      </c>
      <c r="F1006" s="4">
        <f>F1007+F1012</f>
        <v>66846.5</v>
      </c>
      <c r="G1006" s="4">
        <f t="shared" ref="G1006:J1006" si="2399">G1007+G1012</f>
        <v>0</v>
      </c>
      <c r="H1006" s="4">
        <f t="shared" si="2399"/>
        <v>66846.5</v>
      </c>
      <c r="I1006" s="135">
        <f t="shared" si="2399"/>
        <v>0</v>
      </c>
      <c r="J1006" s="135">
        <f t="shared" si="2399"/>
        <v>0</v>
      </c>
      <c r="K1006" s="135">
        <f t="shared" ref="K1006:L1006" si="2400">K1007+K1012</f>
        <v>0</v>
      </c>
      <c r="L1006" s="4">
        <f t="shared" si="2400"/>
        <v>66846.5</v>
      </c>
      <c r="M1006" s="4">
        <f t="shared" ref="M1006:R1006" si="2401">M1007+M1012</f>
        <v>63808.4</v>
      </c>
      <c r="N1006" s="4">
        <f t="shared" ref="N1006" si="2402">N1007+N1012</f>
        <v>0</v>
      </c>
      <c r="O1006" s="4">
        <f t="shared" ref="O1006:Q1006" si="2403">O1007+O1012</f>
        <v>63808.4</v>
      </c>
      <c r="P1006" s="135">
        <f t="shared" si="2403"/>
        <v>0</v>
      </c>
      <c r="Q1006" s="4">
        <f t="shared" si="2403"/>
        <v>63808.4</v>
      </c>
      <c r="R1006" s="4">
        <f t="shared" si="2401"/>
        <v>61204.6</v>
      </c>
      <c r="S1006" s="4">
        <f t="shared" ref="S1006" si="2404">S1007+S1012</f>
        <v>0</v>
      </c>
      <c r="T1006" s="4">
        <f t="shared" ref="T1006:V1006" si="2405">T1007+T1012</f>
        <v>61204.6</v>
      </c>
      <c r="U1006" s="135">
        <f t="shared" si="2405"/>
        <v>0</v>
      </c>
      <c r="V1006" s="4">
        <f t="shared" si="2405"/>
        <v>61204.6</v>
      </c>
      <c r="W1006" s="67"/>
    </row>
    <row r="1007" spans="1:23" ht="31.5" hidden="1" outlineLevel="3" x14ac:dyDescent="0.2">
      <c r="A1007" s="5" t="s">
        <v>514</v>
      </c>
      <c r="B1007" s="5" t="s">
        <v>15</v>
      </c>
      <c r="C1007" s="5" t="s">
        <v>98</v>
      </c>
      <c r="D1007" s="5"/>
      <c r="E1007" s="21" t="s">
        <v>99</v>
      </c>
      <c r="F1007" s="4">
        <f>F1008</f>
        <v>181</v>
      </c>
      <c r="G1007" s="4">
        <f t="shared" ref="G1007:L1008" si="2406">G1008</f>
        <v>0</v>
      </c>
      <c r="H1007" s="4">
        <f t="shared" si="2406"/>
        <v>181</v>
      </c>
      <c r="I1007" s="135">
        <f t="shared" si="2406"/>
        <v>0</v>
      </c>
      <c r="J1007" s="135">
        <f t="shared" si="2406"/>
        <v>0</v>
      </c>
      <c r="K1007" s="135">
        <f t="shared" si="2406"/>
        <v>0</v>
      </c>
      <c r="L1007" s="4">
        <f t="shared" si="2406"/>
        <v>181</v>
      </c>
      <c r="M1007" s="4">
        <f t="shared" ref="M1007:R1008" si="2407">M1008</f>
        <v>181</v>
      </c>
      <c r="N1007" s="4">
        <f t="shared" ref="N1007:N1008" si="2408">N1008</f>
        <v>0</v>
      </c>
      <c r="O1007" s="4">
        <f t="shared" ref="O1007:Q1008" si="2409">O1008</f>
        <v>181</v>
      </c>
      <c r="P1007" s="135">
        <f t="shared" si="2409"/>
        <v>0</v>
      </c>
      <c r="Q1007" s="4">
        <f t="shared" si="2409"/>
        <v>181</v>
      </c>
      <c r="R1007" s="4">
        <f t="shared" si="2407"/>
        <v>181</v>
      </c>
      <c r="S1007" s="4">
        <f t="shared" ref="S1007:S1008" si="2410">S1008</f>
        <v>0</v>
      </c>
      <c r="T1007" s="4">
        <f t="shared" ref="T1007:V1008" si="2411">T1008</f>
        <v>181</v>
      </c>
      <c r="U1007" s="135">
        <f t="shared" si="2411"/>
        <v>0</v>
      </c>
      <c r="V1007" s="4">
        <f t="shared" si="2411"/>
        <v>181</v>
      </c>
      <c r="W1007" s="67"/>
    </row>
    <row r="1008" spans="1:23" ht="47.25" hidden="1" outlineLevel="4" x14ac:dyDescent="0.2">
      <c r="A1008" s="5" t="s">
        <v>514</v>
      </c>
      <c r="B1008" s="5" t="s">
        <v>15</v>
      </c>
      <c r="C1008" s="5" t="s">
        <v>100</v>
      </c>
      <c r="D1008" s="5"/>
      <c r="E1008" s="21" t="s">
        <v>101</v>
      </c>
      <c r="F1008" s="4">
        <f>F1009</f>
        <v>181</v>
      </c>
      <c r="G1008" s="4">
        <f t="shared" si="2406"/>
        <v>0</v>
      </c>
      <c r="H1008" s="4">
        <f t="shared" si="2406"/>
        <v>181</v>
      </c>
      <c r="I1008" s="135">
        <f t="shared" si="2406"/>
        <v>0</v>
      </c>
      <c r="J1008" s="135">
        <f t="shared" si="2406"/>
        <v>0</v>
      </c>
      <c r="K1008" s="135">
        <f t="shared" si="2406"/>
        <v>0</v>
      </c>
      <c r="L1008" s="4">
        <f t="shared" si="2406"/>
        <v>181</v>
      </c>
      <c r="M1008" s="4">
        <f t="shared" si="2407"/>
        <v>181</v>
      </c>
      <c r="N1008" s="4">
        <f t="shared" si="2408"/>
        <v>0</v>
      </c>
      <c r="O1008" s="4">
        <f t="shared" si="2409"/>
        <v>181</v>
      </c>
      <c r="P1008" s="135">
        <f t="shared" si="2409"/>
        <v>0</v>
      </c>
      <c r="Q1008" s="4">
        <f t="shared" si="2409"/>
        <v>181</v>
      </c>
      <c r="R1008" s="4">
        <f t="shared" si="2407"/>
        <v>181</v>
      </c>
      <c r="S1008" s="4">
        <f t="shared" si="2410"/>
        <v>0</v>
      </c>
      <c r="T1008" s="4">
        <f t="shared" si="2411"/>
        <v>181</v>
      </c>
      <c r="U1008" s="135">
        <f t="shared" si="2411"/>
        <v>0</v>
      </c>
      <c r="V1008" s="4">
        <f t="shared" si="2411"/>
        <v>181</v>
      </c>
      <c r="W1008" s="67"/>
    </row>
    <row r="1009" spans="1:23" ht="15.75" hidden="1" outlineLevel="5" x14ac:dyDescent="0.2">
      <c r="A1009" s="5" t="s">
        <v>514</v>
      </c>
      <c r="B1009" s="5" t="s">
        <v>15</v>
      </c>
      <c r="C1009" s="5" t="s">
        <v>102</v>
      </c>
      <c r="D1009" s="5"/>
      <c r="E1009" s="21" t="s">
        <v>103</v>
      </c>
      <c r="F1009" s="4">
        <f>F1010+F1011</f>
        <v>181</v>
      </c>
      <c r="G1009" s="4">
        <f t="shared" ref="G1009:J1009" si="2412">G1010+G1011</f>
        <v>0</v>
      </c>
      <c r="H1009" s="4">
        <f t="shared" si="2412"/>
        <v>181</v>
      </c>
      <c r="I1009" s="135">
        <f t="shared" si="2412"/>
        <v>0</v>
      </c>
      <c r="J1009" s="135">
        <f t="shared" si="2412"/>
        <v>0</v>
      </c>
      <c r="K1009" s="135">
        <f t="shared" ref="K1009:L1009" si="2413">K1010+K1011</f>
        <v>0</v>
      </c>
      <c r="L1009" s="4">
        <f t="shared" si="2413"/>
        <v>181</v>
      </c>
      <c r="M1009" s="4">
        <f t="shared" ref="M1009:R1009" si="2414">M1010+M1011</f>
        <v>181</v>
      </c>
      <c r="N1009" s="4">
        <f t="shared" ref="N1009" si="2415">N1010+N1011</f>
        <v>0</v>
      </c>
      <c r="O1009" s="4">
        <f t="shared" ref="O1009:Q1009" si="2416">O1010+O1011</f>
        <v>181</v>
      </c>
      <c r="P1009" s="135">
        <f t="shared" si="2416"/>
        <v>0</v>
      </c>
      <c r="Q1009" s="4">
        <f t="shared" si="2416"/>
        <v>181</v>
      </c>
      <c r="R1009" s="4">
        <f t="shared" si="2414"/>
        <v>181</v>
      </c>
      <c r="S1009" s="4">
        <f t="shared" ref="S1009" si="2417">S1010+S1011</f>
        <v>0</v>
      </c>
      <c r="T1009" s="4">
        <f t="shared" ref="T1009:V1009" si="2418">T1010+T1011</f>
        <v>181</v>
      </c>
      <c r="U1009" s="135">
        <f t="shared" si="2418"/>
        <v>0</v>
      </c>
      <c r="V1009" s="4">
        <f t="shared" si="2418"/>
        <v>181</v>
      </c>
      <c r="W1009" s="67"/>
    </row>
    <row r="1010" spans="1:23" ht="63" hidden="1" outlineLevel="7" x14ac:dyDescent="0.2">
      <c r="A1010" s="11" t="s">
        <v>514</v>
      </c>
      <c r="B1010" s="11" t="s">
        <v>15</v>
      </c>
      <c r="C1010" s="11" t="s">
        <v>102</v>
      </c>
      <c r="D1010" s="11" t="s">
        <v>8</v>
      </c>
      <c r="E1010" s="16" t="s">
        <v>9</v>
      </c>
      <c r="F1010" s="8">
        <v>78</v>
      </c>
      <c r="G1010" s="8"/>
      <c r="H1010" s="8">
        <f t="shared" ref="H1010:H1011" si="2419">SUM(F1010:G1010)</f>
        <v>78</v>
      </c>
      <c r="I1010" s="136"/>
      <c r="J1010" s="136"/>
      <c r="K1010" s="136"/>
      <c r="L1010" s="8">
        <f t="shared" ref="L1010:L1011" si="2420">SUM(H1010:K1010)</f>
        <v>78</v>
      </c>
      <c r="M1010" s="8">
        <v>78</v>
      </c>
      <c r="N1010" s="8"/>
      <c r="O1010" s="8">
        <f t="shared" ref="O1010:O1011" si="2421">SUM(M1010:N1010)</f>
        <v>78</v>
      </c>
      <c r="P1010" s="136"/>
      <c r="Q1010" s="8">
        <f t="shared" ref="Q1010:Q1011" si="2422">SUM(O1010:P1010)</f>
        <v>78</v>
      </c>
      <c r="R1010" s="8">
        <v>78</v>
      </c>
      <c r="S1010" s="8"/>
      <c r="T1010" s="8">
        <f t="shared" ref="T1010:T1011" si="2423">SUM(R1010:S1010)</f>
        <v>78</v>
      </c>
      <c r="U1010" s="136"/>
      <c r="V1010" s="8">
        <f t="shared" ref="V1010:V1011" si="2424">SUM(T1010:U1010)</f>
        <v>78</v>
      </c>
      <c r="W1010" s="67"/>
    </row>
    <row r="1011" spans="1:23" ht="31.5" hidden="1" outlineLevel="7" x14ac:dyDescent="0.2">
      <c r="A1011" s="11" t="s">
        <v>514</v>
      </c>
      <c r="B1011" s="11" t="s">
        <v>15</v>
      </c>
      <c r="C1011" s="11" t="s">
        <v>102</v>
      </c>
      <c r="D1011" s="11" t="s">
        <v>11</v>
      </c>
      <c r="E1011" s="16" t="s">
        <v>12</v>
      </c>
      <c r="F1011" s="8">
        <v>103</v>
      </c>
      <c r="G1011" s="8"/>
      <c r="H1011" s="8">
        <f t="shared" si="2419"/>
        <v>103</v>
      </c>
      <c r="I1011" s="136"/>
      <c r="J1011" s="136"/>
      <c r="K1011" s="136"/>
      <c r="L1011" s="8">
        <f t="shared" si="2420"/>
        <v>103</v>
      </c>
      <c r="M1011" s="8">
        <v>103</v>
      </c>
      <c r="N1011" s="8"/>
      <c r="O1011" s="8">
        <f t="shared" si="2421"/>
        <v>103</v>
      </c>
      <c r="P1011" s="136"/>
      <c r="Q1011" s="8">
        <f t="shared" si="2422"/>
        <v>103</v>
      </c>
      <c r="R1011" s="8">
        <v>103</v>
      </c>
      <c r="S1011" s="8"/>
      <c r="T1011" s="8">
        <f t="shared" si="2423"/>
        <v>103</v>
      </c>
      <c r="U1011" s="136"/>
      <c r="V1011" s="8">
        <f t="shared" si="2424"/>
        <v>103</v>
      </c>
      <c r="W1011" s="67"/>
    </row>
    <row r="1012" spans="1:23" ht="47.25" hidden="1" outlineLevel="3" x14ac:dyDescent="0.2">
      <c r="A1012" s="5" t="s">
        <v>514</v>
      </c>
      <c r="B1012" s="5" t="s">
        <v>15</v>
      </c>
      <c r="C1012" s="5" t="s">
        <v>54</v>
      </c>
      <c r="D1012" s="5"/>
      <c r="E1012" s="21" t="s">
        <v>55</v>
      </c>
      <c r="F1012" s="4">
        <f>F1013</f>
        <v>66665.5</v>
      </c>
      <c r="G1012" s="4">
        <f t="shared" ref="G1012:L1013" si="2425">G1013</f>
        <v>0</v>
      </c>
      <c r="H1012" s="4">
        <f t="shared" si="2425"/>
        <v>66665.5</v>
      </c>
      <c r="I1012" s="135">
        <f t="shared" si="2425"/>
        <v>0</v>
      </c>
      <c r="J1012" s="135">
        <f t="shared" si="2425"/>
        <v>0</v>
      </c>
      <c r="K1012" s="135">
        <f t="shared" si="2425"/>
        <v>0</v>
      </c>
      <c r="L1012" s="4">
        <f t="shared" si="2425"/>
        <v>66665.5</v>
      </c>
      <c r="M1012" s="4">
        <f t="shared" ref="M1012:R1013" si="2426">M1013</f>
        <v>63627.4</v>
      </c>
      <c r="N1012" s="4">
        <f t="shared" ref="N1012:N1013" si="2427">N1013</f>
        <v>0</v>
      </c>
      <c r="O1012" s="4">
        <f t="shared" ref="O1012:Q1013" si="2428">O1013</f>
        <v>63627.4</v>
      </c>
      <c r="P1012" s="135">
        <f t="shared" si="2428"/>
        <v>0</v>
      </c>
      <c r="Q1012" s="4">
        <f t="shared" si="2428"/>
        <v>63627.4</v>
      </c>
      <c r="R1012" s="4">
        <f t="shared" si="2426"/>
        <v>61023.6</v>
      </c>
      <c r="S1012" s="4">
        <f t="shared" ref="S1012:S1013" si="2429">S1013</f>
        <v>0</v>
      </c>
      <c r="T1012" s="4">
        <f t="shared" ref="T1012:V1013" si="2430">T1013</f>
        <v>61023.6</v>
      </c>
      <c r="U1012" s="135">
        <f t="shared" si="2430"/>
        <v>0</v>
      </c>
      <c r="V1012" s="4">
        <f t="shared" si="2430"/>
        <v>61023.6</v>
      </c>
      <c r="W1012" s="67"/>
    </row>
    <row r="1013" spans="1:23" ht="47.25" hidden="1" outlineLevel="4" x14ac:dyDescent="0.2">
      <c r="A1013" s="5" t="s">
        <v>514</v>
      </c>
      <c r="B1013" s="5" t="s">
        <v>15</v>
      </c>
      <c r="C1013" s="5" t="s">
        <v>113</v>
      </c>
      <c r="D1013" s="5"/>
      <c r="E1013" s="21" t="s">
        <v>114</v>
      </c>
      <c r="F1013" s="4">
        <f>F1014</f>
        <v>66665.5</v>
      </c>
      <c r="G1013" s="4">
        <f t="shared" si="2425"/>
        <v>0</v>
      </c>
      <c r="H1013" s="4">
        <f t="shared" si="2425"/>
        <v>66665.5</v>
      </c>
      <c r="I1013" s="135">
        <f t="shared" si="2425"/>
        <v>0</v>
      </c>
      <c r="J1013" s="135">
        <f t="shared" si="2425"/>
        <v>0</v>
      </c>
      <c r="K1013" s="135">
        <f t="shared" si="2425"/>
        <v>0</v>
      </c>
      <c r="L1013" s="4">
        <f t="shared" si="2425"/>
        <v>66665.5</v>
      </c>
      <c r="M1013" s="4">
        <f t="shared" si="2426"/>
        <v>63627.4</v>
      </c>
      <c r="N1013" s="4">
        <f t="shared" si="2427"/>
        <v>0</v>
      </c>
      <c r="O1013" s="4">
        <f t="shared" si="2428"/>
        <v>63627.4</v>
      </c>
      <c r="P1013" s="135">
        <f t="shared" si="2428"/>
        <v>0</v>
      </c>
      <c r="Q1013" s="4">
        <f t="shared" si="2428"/>
        <v>63627.4</v>
      </c>
      <c r="R1013" s="4">
        <f t="shared" si="2426"/>
        <v>61023.6</v>
      </c>
      <c r="S1013" s="4">
        <f t="shared" si="2429"/>
        <v>0</v>
      </c>
      <c r="T1013" s="4">
        <f t="shared" si="2430"/>
        <v>61023.6</v>
      </c>
      <c r="U1013" s="135">
        <f t="shared" si="2430"/>
        <v>0</v>
      </c>
      <c r="V1013" s="4">
        <f t="shared" si="2430"/>
        <v>61023.6</v>
      </c>
      <c r="W1013" s="67"/>
    </row>
    <row r="1014" spans="1:23" ht="15.75" hidden="1" outlineLevel="5" x14ac:dyDescent="0.2">
      <c r="A1014" s="5" t="s">
        <v>514</v>
      </c>
      <c r="B1014" s="5" t="s">
        <v>15</v>
      </c>
      <c r="C1014" s="5" t="s">
        <v>521</v>
      </c>
      <c r="D1014" s="5"/>
      <c r="E1014" s="21" t="s">
        <v>134</v>
      </c>
      <c r="F1014" s="4">
        <f>F1015+F1016+F1017</f>
        <v>66665.5</v>
      </c>
      <c r="G1014" s="4">
        <f t="shared" ref="G1014:J1014" si="2431">G1015+G1016+G1017</f>
        <v>0</v>
      </c>
      <c r="H1014" s="4">
        <f t="shared" si="2431"/>
        <v>66665.5</v>
      </c>
      <c r="I1014" s="135">
        <f t="shared" si="2431"/>
        <v>0</v>
      </c>
      <c r="J1014" s="135">
        <f t="shared" si="2431"/>
        <v>0</v>
      </c>
      <c r="K1014" s="135">
        <f t="shared" ref="K1014:L1014" si="2432">K1015+K1016+K1017</f>
        <v>0</v>
      </c>
      <c r="L1014" s="4">
        <f t="shared" si="2432"/>
        <v>66665.5</v>
      </c>
      <c r="M1014" s="4">
        <f t="shared" ref="M1014:R1014" si="2433">M1015+M1016+M1017</f>
        <v>63627.4</v>
      </c>
      <c r="N1014" s="4">
        <f t="shared" ref="N1014" si="2434">N1015+N1016+N1017</f>
        <v>0</v>
      </c>
      <c r="O1014" s="4">
        <f t="shared" ref="O1014:Q1014" si="2435">O1015+O1016+O1017</f>
        <v>63627.4</v>
      </c>
      <c r="P1014" s="135">
        <f t="shared" si="2435"/>
        <v>0</v>
      </c>
      <c r="Q1014" s="4">
        <f t="shared" si="2435"/>
        <v>63627.4</v>
      </c>
      <c r="R1014" s="4">
        <f t="shared" si="2433"/>
        <v>61023.6</v>
      </c>
      <c r="S1014" s="4">
        <f t="shared" ref="S1014" si="2436">S1015+S1016+S1017</f>
        <v>0</v>
      </c>
      <c r="T1014" s="4">
        <f t="shared" ref="T1014:V1014" si="2437">T1015+T1016+T1017</f>
        <v>61023.6</v>
      </c>
      <c r="U1014" s="135">
        <f t="shared" si="2437"/>
        <v>0</v>
      </c>
      <c r="V1014" s="4">
        <f t="shared" si="2437"/>
        <v>61023.6</v>
      </c>
      <c r="W1014" s="67"/>
    </row>
    <row r="1015" spans="1:23" ht="63" hidden="1" outlineLevel="7" x14ac:dyDescent="0.2">
      <c r="A1015" s="11" t="s">
        <v>514</v>
      </c>
      <c r="B1015" s="11" t="s">
        <v>15</v>
      </c>
      <c r="C1015" s="11" t="s">
        <v>521</v>
      </c>
      <c r="D1015" s="11" t="s">
        <v>8</v>
      </c>
      <c r="E1015" s="16" t="s">
        <v>9</v>
      </c>
      <c r="F1015" s="8">
        <v>60426.1</v>
      </c>
      <c r="G1015" s="8"/>
      <c r="H1015" s="8">
        <f t="shared" ref="H1015:H1017" si="2438">SUM(F1015:G1015)</f>
        <v>60426.1</v>
      </c>
      <c r="I1015" s="136"/>
      <c r="J1015" s="136"/>
      <c r="K1015" s="136"/>
      <c r="L1015" s="8">
        <f t="shared" ref="L1015:L1017" si="2439">SUM(H1015:K1015)</f>
        <v>60426.1</v>
      </c>
      <c r="M1015" s="8">
        <v>57388</v>
      </c>
      <c r="N1015" s="8"/>
      <c r="O1015" s="8">
        <f t="shared" ref="O1015:O1017" si="2440">SUM(M1015:N1015)</f>
        <v>57388</v>
      </c>
      <c r="P1015" s="136"/>
      <c r="Q1015" s="8">
        <f t="shared" ref="Q1015:Q1017" si="2441">SUM(O1015:P1015)</f>
        <v>57388</v>
      </c>
      <c r="R1015" s="8">
        <v>55090</v>
      </c>
      <c r="S1015" s="8"/>
      <c r="T1015" s="8">
        <f t="shared" ref="T1015:T1017" si="2442">SUM(R1015:S1015)</f>
        <v>55090</v>
      </c>
      <c r="U1015" s="136"/>
      <c r="V1015" s="8">
        <f t="shared" ref="V1015:V1017" si="2443">SUM(T1015:U1015)</f>
        <v>55090</v>
      </c>
      <c r="W1015" s="67"/>
    </row>
    <row r="1016" spans="1:23" ht="31.5" hidden="1" outlineLevel="7" x14ac:dyDescent="0.2">
      <c r="A1016" s="11" t="s">
        <v>514</v>
      </c>
      <c r="B1016" s="11" t="s">
        <v>15</v>
      </c>
      <c r="C1016" s="11" t="s">
        <v>521</v>
      </c>
      <c r="D1016" s="11" t="s">
        <v>11</v>
      </c>
      <c r="E1016" s="16" t="s">
        <v>12</v>
      </c>
      <c r="F1016" s="8">
        <v>6130.8</v>
      </c>
      <c r="G1016" s="8"/>
      <c r="H1016" s="8">
        <f t="shared" si="2438"/>
        <v>6130.8</v>
      </c>
      <c r="I1016" s="136"/>
      <c r="J1016" s="136"/>
      <c r="K1016" s="136"/>
      <c r="L1016" s="8">
        <f t="shared" si="2439"/>
        <v>6130.8</v>
      </c>
      <c r="M1016" s="8">
        <v>6130.8</v>
      </c>
      <c r="N1016" s="8"/>
      <c r="O1016" s="8">
        <f t="shared" si="2440"/>
        <v>6130.8</v>
      </c>
      <c r="P1016" s="136"/>
      <c r="Q1016" s="8">
        <f t="shared" si="2441"/>
        <v>6130.8</v>
      </c>
      <c r="R1016" s="8">
        <v>5825</v>
      </c>
      <c r="S1016" s="8"/>
      <c r="T1016" s="8">
        <f t="shared" si="2442"/>
        <v>5825</v>
      </c>
      <c r="U1016" s="136"/>
      <c r="V1016" s="8">
        <f t="shared" si="2443"/>
        <v>5825</v>
      </c>
      <c r="W1016" s="67"/>
    </row>
    <row r="1017" spans="1:23" ht="15.75" hidden="1" outlineLevel="7" x14ac:dyDescent="0.2">
      <c r="A1017" s="11" t="s">
        <v>514</v>
      </c>
      <c r="B1017" s="11" t="s">
        <v>15</v>
      </c>
      <c r="C1017" s="11" t="s">
        <v>521</v>
      </c>
      <c r="D1017" s="11" t="s">
        <v>27</v>
      </c>
      <c r="E1017" s="16" t="s">
        <v>28</v>
      </c>
      <c r="F1017" s="8">
        <v>108.6</v>
      </c>
      <c r="G1017" s="8"/>
      <c r="H1017" s="8">
        <f t="shared" si="2438"/>
        <v>108.6</v>
      </c>
      <c r="I1017" s="136"/>
      <c r="J1017" s="136"/>
      <c r="K1017" s="136"/>
      <c r="L1017" s="8">
        <f t="shared" si="2439"/>
        <v>108.6</v>
      </c>
      <c r="M1017" s="8">
        <v>108.6</v>
      </c>
      <c r="N1017" s="8"/>
      <c r="O1017" s="8">
        <f t="shared" si="2440"/>
        <v>108.6</v>
      </c>
      <c r="P1017" s="136"/>
      <c r="Q1017" s="8">
        <f t="shared" si="2441"/>
        <v>108.6</v>
      </c>
      <c r="R1017" s="8">
        <v>108.6</v>
      </c>
      <c r="S1017" s="8"/>
      <c r="T1017" s="8">
        <f t="shared" si="2442"/>
        <v>108.6</v>
      </c>
      <c r="U1017" s="136"/>
      <c r="V1017" s="8">
        <f t="shared" si="2443"/>
        <v>108.6</v>
      </c>
      <c r="W1017" s="67"/>
    </row>
    <row r="1018" spans="1:23" ht="31.5" hidden="1" outlineLevel="2" x14ac:dyDescent="0.2">
      <c r="A1018" s="5" t="s">
        <v>514</v>
      </c>
      <c r="B1018" s="5" t="s">
        <v>15</v>
      </c>
      <c r="C1018" s="5" t="s">
        <v>17</v>
      </c>
      <c r="D1018" s="5"/>
      <c r="E1018" s="21" t="s">
        <v>18</v>
      </c>
      <c r="F1018" s="4">
        <f>F1019+F1021</f>
        <v>22762</v>
      </c>
      <c r="G1018" s="4">
        <f t="shared" ref="G1018:J1018" si="2444">G1019+G1021</f>
        <v>0</v>
      </c>
      <c r="H1018" s="4">
        <f t="shared" si="2444"/>
        <v>22762</v>
      </c>
      <c r="I1018" s="135">
        <f t="shared" si="2444"/>
        <v>0</v>
      </c>
      <c r="J1018" s="135">
        <f t="shared" si="2444"/>
        <v>0</v>
      </c>
      <c r="K1018" s="135">
        <f t="shared" ref="K1018:L1018" si="2445">K1019+K1021</f>
        <v>0</v>
      </c>
      <c r="L1018" s="4">
        <f t="shared" si="2445"/>
        <v>22762</v>
      </c>
      <c r="M1018" s="4">
        <f t="shared" ref="M1018:R1018" si="2446">M1019+M1021</f>
        <v>80333.299999999988</v>
      </c>
      <c r="N1018" s="4">
        <f t="shared" ref="N1018" si="2447">N1019+N1021</f>
        <v>0</v>
      </c>
      <c r="O1018" s="4">
        <f t="shared" ref="O1018:Q1018" si="2448">O1019+O1021</f>
        <v>80333.299999999988</v>
      </c>
      <c r="P1018" s="135">
        <f t="shared" si="2448"/>
        <v>0</v>
      </c>
      <c r="Q1018" s="4">
        <f t="shared" si="2448"/>
        <v>80333.299999999988</v>
      </c>
      <c r="R1018" s="4">
        <f t="shared" si="2446"/>
        <v>119401.2</v>
      </c>
      <c r="S1018" s="4">
        <f t="shared" ref="S1018" si="2449">S1019+S1021</f>
        <v>0</v>
      </c>
      <c r="T1018" s="4">
        <f t="shared" ref="T1018:V1018" si="2450">T1019+T1021</f>
        <v>119401.2</v>
      </c>
      <c r="U1018" s="135">
        <f t="shared" si="2450"/>
        <v>0</v>
      </c>
      <c r="V1018" s="4">
        <f t="shared" si="2450"/>
        <v>119401.2</v>
      </c>
      <c r="W1018" s="67"/>
    </row>
    <row r="1019" spans="1:23" ht="47.25" hidden="1" outlineLevel="3" x14ac:dyDescent="0.2">
      <c r="A1019" s="5" t="s">
        <v>514</v>
      </c>
      <c r="B1019" s="5" t="s">
        <v>15</v>
      </c>
      <c r="C1019" s="5" t="s">
        <v>522</v>
      </c>
      <c r="D1019" s="5"/>
      <c r="E1019" s="21" t="s">
        <v>611</v>
      </c>
      <c r="F1019" s="4">
        <f>F1020</f>
        <v>22762</v>
      </c>
      <c r="G1019" s="4">
        <f t="shared" ref="G1019:L1019" si="2451">G1020</f>
        <v>0</v>
      </c>
      <c r="H1019" s="4">
        <f t="shared" si="2451"/>
        <v>22762</v>
      </c>
      <c r="I1019" s="135">
        <f t="shared" si="2451"/>
        <v>0</v>
      </c>
      <c r="J1019" s="135">
        <f t="shared" si="2451"/>
        <v>0</v>
      </c>
      <c r="K1019" s="135">
        <f t="shared" si="2451"/>
        <v>0</v>
      </c>
      <c r="L1019" s="4">
        <f t="shared" si="2451"/>
        <v>22762</v>
      </c>
      <c r="M1019" s="4">
        <f t="shared" ref="M1019:R1019" si="2452">M1020</f>
        <v>43460.1</v>
      </c>
      <c r="N1019" s="4">
        <f t="shared" ref="N1019" si="2453">N1020</f>
        <v>0</v>
      </c>
      <c r="O1019" s="4">
        <f t="shared" ref="O1019:Q1019" si="2454">O1020</f>
        <v>43460.1</v>
      </c>
      <c r="P1019" s="135">
        <f t="shared" si="2454"/>
        <v>0</v>
      </c>
      <c r="Q1019" s="4">
        <f t="shared" si="2454"/>
        <v>43460.1</v>
      </c>
      <c r="R1019" s="4">
        <f t="shared" si="2452"/>
        <v>43597.3</v>
      </c>
      <c r="S1019" s="4">
        <f t="shared" ref="S1019" si="2455">S1020</f>
        <v>0</v>
      </c>
      <c r="T1019" s="4">
        <f t="shared" ref="T1019:V1019" si="2456">T1020</f>
        <v>43597.3</v>
      </c>
      <c r="U1019" s="135">
        <f t="shared" si="2456"/>
        <v>0</v>
      </c>
      <c r="V1019" s="4">
        <f t="shared" si="2456"/>
        <v>43597.3</v>
      </c>
      <c r="W1019" s="67"/>
    </row>
    <row r="1020" spans="1:23" ht="15.75" hidden="1" outlineLevel="7" x14ac:dyDescent="0.2">
      <c r="A1020" s="11" t="s">
        <v>514</v>
      </c>
      <c r="B1020" s="11" t="s">
        <v>15</v>
      </c>
      <c r="C1020" s="11" t="s">
        <v>522</v>
      </c>
      <c r="D1020" s="11" t="s">
        <v>27</v>
      </c>
      <c r="E1020" s="16" t="s">
        <v>28</v>
      </c>
      <c r="F1020" s="8">
        <v>22762</v>
      </c>
      <c r="G1020" s="8"/>
      <c r="H1020" s="8">
        <f t="shared" ref="H1020" si="2457">SUM(F1020:G1020)</f>
        <v>22762</v>
      </c>
      <c r="I1020" s="136"/>
      <c r="J1020" s="136"/>
      <c r="K1020" s="136"/>
      <c r="L1020" s="8">
        <f t="shared" ref="L1020" si="2458">SUM(H1020:K1020)</f>
        <v>22762</v>
      </c>
      <c r="M1020" s="8">
        <f>43597.5-137.4</f>
        <v>43460.1</v>
      </c>
      <c r="N1020" s="8"/>
      <c r="O1020" s="8">
        <f t="shared" ref="O1020" si="2459">SUM(M1020:N1020)</f>
        <v>43460.1</v>
      </c>
      <c r="P1020" s="136"/>
      <c r="Q1020" s="8">
        <f t="shared" ref="Q1020" si="2460">SUM(O1020:P1020)</f>
        <v>43460.1</v>
      </c>
      <c r="R1020" s="8">
        <v>43597.3</v>
      </c>
      <c r="S1020" s="8"/>
      <c r="T1020" s="8">
        <f t="shared" ref="T1020" si="2461">SUM(R1020:S1020)</f>
        <v>43597.3</v>
      </c>
      <c r="U1020" s="136"/>
      <c r="V1020" s="8">
        <f t="shared" ref="V1020" si="2462">SUM(T1020:U1020)</f>
        <v>43597.3</v>
      </c>
      <c r="W1020" s="67"/>
    </row>
    <row r="1021" spans="1:23" ht="15.75" hidden="1" outlineLevel="3" x14ac:dyDescent="0.2">
      <c r="A1021" s="5" t="s">
        <v>514</v>
      </c>
      <c r="B1021" s="5" t="s">
        <v>15</v>
      </c>
      <c r="C1021" s="5" t="s">
        <v>523</v>
      </c>
      <c r="D1021" s="5"/>
      <c r="E1021" s="21" t="s">
        <v>524</v>
      </c>
      <c r="F1021" s="4">
        <f>F1022</f>
        <v>0</v>
      </c>
      <c r="G1021" s="4">
        <f t="shared" ref="G1021:L1021" si="2463">G1022</f>
        <v>0</v>
      </c>
      <c r="H1021" s="4">
        <f t="shared" si="2463"/>
        <v>0</v>
      </c>
      <c r="I1021" s="135">
        <f t="shared" si="2463"/>
        <v>0</v>
      </c>
      <c r="J1021" s="135">
        <f t="shared" si="2463"/>
        <v>0</v>
      </c>
      <c r="K1021" s="135">
        <f t="shared" si="2463"/>
        <v>0</v>
      </c>
      <c r="L1021" s="4">
        <f t="shared" si="2463"/>
        <v>0</v>
      </c>
      <c r="M1021" s="4">
        <f t="shared" ref="M1021:R1021" si="2464">M1022</f>
        <v>36873.199999999997</v>
      </c>
      <c r="N1021" s="4">
        <f t="shared" ref="N1021" si="2465">N1022</f>
        <v>0</v>
      </c>
      <c r="O1021" s="4">
        <f t="shared" ref="O1021:Q1021" si="2466">O1022</f>
        <v>36873.199999999997</v>
      </c>
      <c r="P1021" s="135">
        <f t="shared" si="2466"/>
        <v>0</v>
      </c>
      <c r="Q1021" s="4">
        <f t="shared" si="2466"/>
        <v>36873.199999999997</v>
      </c>
      <c r="R1021" s="4">
        <f t="shared" si="2464"/>
        <v>75803.899999999994</v>
      </c>
      <c r="S1021" s="4">
        <f t="shared" ref="S1021" si="2467">S1022</f>
        <v>0</v>
      </c>
      <c r="T1021" s="4">
        <f t="shared" ref="T1021:V1021" si="2468">T1022</f>
        <v>75803.899999999994</v>
      </c>
      <c r="U1021" s="135">
        <f t="shared" si="2468"/>
        <v>0</v>
      </c>
      <c r="V1021" s="4">
        <f t="shared" si="2468"/>
        <v>75803.899999999994</v>
      </c>
      <c r="W1021" s="67"/>
    </row>
    <row r="1022" spans="1:23" ht="15.75" hidden="1" outlineLevel="7" x14ac:dyDescent="0.2">
      <c r="A1022" s="11" t="s">
        <v>514</v>
      </c>
      <c r="B1022" s="11" t="s">
        <v>15</v>
      </c>
      <c r="C1022" s="11" t="s">
        <v>523</v>
      </c>
      <c r="D1022" s="11" t="s">
        <v>27</v>
      </c>
      <c r="E1022" s="16" t="s">
        <v>28</v>
      </c>
      <c r="F1022" s="8"/>
      <c r="G1022" s="8"/>
      <c r="H1022" s="8">
        <f t="shared" ref="H1022" si="2469">SUM(F1022:G1022)</f>
        <v>0</v>
      </c>
      <c r="I1022" s="136"/>
      <c r="J1022" s="136"/>
      <c r="K1022" s="136"/>
      <c r="L1022" s="8">
        <f t="shared" ref="L1022" si="2470">SUM(H1022:K1022)</f>
        <v>0</v>
      </c>
      <c r="M1022" s="8">
        <v>36873.199999999997</v>
      </c>
      <c r="N1022" s="8"/>
      <c r="O1022" s="8">
        <f t="shared" ref="O1022" si="2471">SUM(M1022:N1022)</f>
        <v>36873.199999999997</v>
      </c>
      <c r="P1022" s="136"/>
      <c r="Q1022" s="8">
        <f t="shared" ref="Q1022" si="2472">SUM(O1022:P1022)</f>
        <v>36873.199999999997</v>
      </c>
      <c r="R1022" s="8">
        <v>75803.899999999994</v>
      </c>
      <c r="S1022" s="8"/>
      <c r="T1022" s="8">
        <f t="shared" ref="T1022" si="2473">SUM(R1022:S1022)</f>
        <v>75803.899999999994</v>
      </c>
      <c r="U1022" s="136"/>
      <c r="V1022" s="8">
        <f t="shared" ref="V1022" si="2474">SUM(T1022:U1022)</f>
        <v>75803.899999999994</v>
      </c>
      <c r="W1022" s="67"/>
    </row>
    <row r="1023" spans="1:23" ht="15.75" hidden="1" outlineLevel="7" x14ac:dyDescent="0.2">
      <c r="A1023" s="5" t="s">
        <v>514</v>
      </c>
      <c r="B1023" s="5" t="s">
        <v>559</v>
      </c>
      <c r="C1023" s="11"/>
      <c r="D1023" s="11"/>
      <c r="E1023" s="12" t="s">
        <v>543</v>
      </c>
      <c r="F1023" s="4">
        <f>F1024</f>
        <v>150.9</v>
      </c>
      <c r="G1023" s="4">
        <f t="shared" ref="G1023:L1024" si="2475">G1024</f>
        <v>0</v>
      </c>
      <c r="H1023" s="4">
        <f t="shared" si="2475"/>
        <v>150.9</v>
      </c>
      <c r="I1023" s="135">
        <f t="shared" si="2475"/>
        <v>0</v>
      </c>
      <c r="J1023" s="135">
        <f t="shared" si="2475"/>
        <v>0</v>
      </c>
      <c r="K1023" s="135">
        <f t="shared" si="2475"/>
        <v>0</v>
      </c>
      <c r="L1023" s="4">
        <f t="shared" si="2475"/>
        <v>150.9</v>
      </c>
      <c r="M1023" s="4">
        <f t="shared" ref="M1023:R1023" si="2476">M1024</f>
        <v>150.9</v>
      </c>
      <c r="N1023" s="4">
        <f t="shared" ref="N1023:N1024" si="2477">N1024</f>
        <v>0</v>
      </c>
      <c r="O1023" s="4">
        <f t="shared" ref="O1023:Q1024" si="2478">O1024</f>
        <v>150.9</v>
      </c>
      <c r="P1023" s="135">
        <f t="shared" si="2478"/>
        <v>0</v>
      </c>
      <c r="Q1023" s="4">
        <f t="shared" si="2478"/>
        <v>150.9</v>
      </c>
      <c r="R1023" s="4">
        <f t="shared" si="2476"/>
        <v>150.9</v>
      </c>
      <c r="S1023" s="4">
        <f t="shared" ref="S1023:S1024" si="2479">S1024</f>
        <v>0</v>
      </c>
      <c r="T1023" s="4">
        <f t="shared" ref="T1023:V1024" si="2480">T1024</f>
        <v>150.9</v>
      </c>
      <c r="U1023" s="135">
        <f t="shared" si="2480"/>
        <v>0</v>
      </c>
      <c r="V1023" s="4">
        <f t="shared" si="2480"/>
        <v>150.9</v>
      </c>
      <c r="W1023" s="67"/>
    </row>
    <row r="1024" spans="1:23" ht="31.5" hidden="1" outlineLevel="1" x14ac:dyDescent="0.2">
      <c r="A1024" s="5" t="s">
        <v>514</v>
      </c>
      <c r="B1024" s="5" t="s">
        <v>21</v>
      </c>
      <c r="C1024" s="5"/>
      <c r="D1024" s="5"/>
      <c r="E1024" s="21" t="s">
        <v>22</v>
      </c>
      <c r="F1024" s="4">
        <f>F1025</f>
        <v>150.9</v>
      </c>
      <c r="G1024" s="4">
        <f t="shared" si="2475"/>
        <v>0</v>
      </c>
      <c r="H1024" s="4">
        <f t="shared" si="2475"/>
        <v>150.9</v>
      </c>
      <c r="I1024" s="135">
        <f t="shared" si="2475"/>
        <v>0</v>
      </c>
      <c r="J1024" s="135">
        <f t="shared" si="2475"/>
        <v>0</v>
      </c>
      <c r="K1024" s="135">
        <f t="shared" si="2475"/>
        <v>0</v>
      </c>
      <c r="L1024" s="4">
        <f t="shared" si="2475"/>
        <v>150.9</v>
      </c>
      <c r="M1024" s="4">
        <f t="shared" ref="M1024:R1024" si="2481">M1025</f>
        <v>150.9</v>
      </c>
      <c r="N1024" s="4">
        <f t="shared" si="2477"/>
        <v>0</v>
      </c>
      <c r="O1024" s="4">
        <f t="shared" si="2478"/>
        <v>150.9</v>
      </c>
      <c r="P1024" s="135">
        <f t="shared" si="2478"/>
        <v>0</v>
      </c>
      <c r="Q1024" s="4">
        <f t="shared" si="2478"/>
        <v>150.9</v>
      </c>
      <c r="R1024" s="4">
        <f t="shared" si="2481"/>
        <v>150.9</v>
      </c>
      <c r="S1024" s="4">
        <f t="shared" si="2479"/>
        <v>0</v>
      </c>
      <c r="T1024" s="4">
        <f t="shared" si="2480"/>
        <v>150.9</v>
      </c>
      <c r="U1024" s="135">
        <f t="shared" si="2480"/>
        <v>0</v>
      </c>
      <c r="V1024" s="4">
        <f t="shared" si="2480"/>
        <v>150.9</v>
      </c>
      <c r="W1024" s="67"/>
    </row>
    <row r="1025" spans="1:23" ht="31.5" hidden="1" outlineLevel="2" x14ac:dyDescent="0.2">
      <c r="A1025" s="5" t="s">
        <v>514</v>
      </c>
      <c r="B1025" s="5" t="s">
        <v>21</v>
      </c>
      <c r="C1025" s="5" t="s">
        <v>52</v>
      </c>
      <c r="D1025" s="5"/>
      <c r="E1025" s="21" t="s">
        <v>53</v>
      </c>
      <c r="F1025" s="4">
        <f>F1026+F1030</f>
        <v>150.9</v>
      </c>
      <c r="G1025" s="4">
        <f t="shared" ref="G1025:J1025" si="2482">G1026+G1030</f>
        <v>0</v>
      </c>
      <c r="H1025" s="4">
        <f t="shared" si="2482"/>
        <v>150.9</v>
      </c>
      <c r="I1025" s="135">
        <f t="shared" si="2482"/>
        <v>0</v>
      </c>
      <c r="J1025" s="135">
        <f t="shared" si="2482"/>
        <v>0</v>
      </c>
      <c r="K1025" s="135">
        <f t="shared" ref="K1025:L1025" si="2483">K1026+K1030</f>
        <v>0</v>
      </c>
      <c r="L1025" s="4">
        <f t="shared" si="2483"/>
        <v>150.9</v>
      </c>
      <c r="M1025" s="4">
        <f t="shared" ref="M1025:R1025" si="2484">M1026+M1030</f>
        <v>150.9</v>
      </c>
      <c r="N1025" s="4">
        <f t="shared" ref="N1025" si="2485">N1026+N1030</f>
        <v>0</v>
      </c>
      <c r="O1025" s="4">
        <f t="shared" ref="O1025:Q1025" si="2486">O1026+O1030</f>
        <v>150.9</v>
      </c>
      <c r="P1025" s="135">
        <f t="shared" si="2486"/>
        <v>0</v>
      </c>
      <c r="Q1025" s="4">
        <f t="shared" si="2486"/>
        <v>150.9</v>
      </c>
      <c r="R1025" s="4">
        <f t="shared" si="2484"/>
        <v>150.9</v>
      </c>
      <c r="S1025" s="4">
        <f t="shared" ref="S1025" si="2487">S1026+S1030</f>
        <v>0</v>
      </c>
      <c r="T1025" s="4">
        <f t="shared" ref="T1025:V1025" si="2488">T1026+T1030</f>
        <v>150.9</v>
      </c>
      <c r="U1025" s="135">
        <f t="shared" si="2488"/>
        <v>0</v>
      </c>
      <c r="V1025" s="4">
        <f t="shared" si="2488"/>
        <v>150.9</v>
      </c>
      <c r="W1025" s="67"/>
    </row>
    <row r="1026" spans="1:23" ht="31.5" hidden="1" outlineLevel="3" x14ac:dyDescent="0.2">
      <c r="A1026" s="5" t="s">
        <v>514</v>
      </c>
      <c r="B1026" s="5" t="s">
        <v>21</v>
      </c>
      <c r="C1026" s="5" t="s">
        <v>98</v>
      </c>
      <c r="D1026" s="5"/>
      <c r="E1026" s="21" t="s">
        <v>99</v>
      </c>
      <c r="F1026" s="4">
        <f>F1027</f>
        <v>50.9</v>
      </c>
      <c r="G1026" s="4">
        <f t="shared" ref="G1026:L1028" si="2489">G1027</f>
        <v>0</v>
      </c>
      <c r="H1026" s="4">
        <f t="shared" si="2489"/>
        <v>50.9</v>
      </c>
      <c r="I1026" s="135">
        <f t="shared" si="2489"/>
        <v>0</v>
      </c>
      <c r="J1026" s="135">
        <f t="shared" si="2489"/>
        <v>0</v>
      </c>
      <c r="K1026" s="135">
        <f t="shared" si="2489"/>
        <v>0</v>
      </c>
      <c r="L1026" s="4">
        <f t="shared" si="2489"/>
        <v>50.9</v>
      </c>
      <c r="M1026" s="4">
        <f t="shared" ref="M1026:M1028" si="2490">M1027</f>
        <v>50.9</v>
      </c>
      <c r="N1026" s="4">
        <f t="shared" ref="N1026:N1028" si="2491">N1027</f>
        <v>0</v>
      </c>
      <c r="O1026" s="4">
        <f t="shared" ref="O1026:Q1028" si="2492">O1027</f>
        <v>50.9</v>
      </c>
      <c r="P1026" s="135">
        <f t="shared" si="2492"/>
        <v>0</v>
      </c>
      <c r="Q1026" s="4">
        <f t="shared" si="2492"/>
        <v>50.9</v>
      </c>
      <c r="R1026" s="4">
        <f t="shared" ref="R1026:R1028" si="2493">R1027</f>
        <v>50.9</v>
      </c>
      <c r="S1026" s="4">
        <f t="shared" ref="S1026:S1028" si="2494">S1027</f>
        <v>0</v>
      </c>
      <c r="T1026" s="4">
        <f t="shared" ref="T1026:V1028" si="2495">T1027</f>
        <v>50.9</v>
      </c>
      <c r="U1026" s="135">
        <f t="shared" si="2495"/>
        <v>0</v>
      </c>
      <c r="V1026" s="4">
        <f t="shared" si="2495"/>
        <v>50.9</v>
      </c>
      <c r="W1026" s="67"/>
    </row>
    <row r="1027" spans="1:23" ht="47.25" hidden="1" outlineLevel="4" x14ac:dyDescent="0.2">
      <c r="A1027" s="5" t="s">
        <v>514</v>
      </c>
      <c r="B1027" s="5" t="s">
        <v>21</v>
      </c>
      <c r="C1027" s="5" t="s">
        <v>100</v>
      </c>
      <c r="D1027" s="5"/>
      <c r="E1027" s="21" t="s">
        <v>101</v>
      </c>
      <c r="F1027" s="4">
        <f>F1028</f>
        <v>50.9</v>
      </c>
      <c r="G1027" s="4">
        <f t="shared" si="2489"/>
        <v>0</v>
      </c>
      <c r="H1027" s="4">
        <f t="shared" si="2489"/>
        <v>50.9</v>
      </c>
      <c r="I1027" s="135">
        <f t="shared" si="2489"/>
        <v>0</v>
      </c>
      <c r="J1027" s="135">
        <f t="shared" si="2489"/>
        <v>0</v>
      </c>
      <c r="K1027" s="135">
        <f t="shared" si="2489"/>
        <v>0</v>
      </c>
      <c r="L1027" s="4">
        <f t="shared" si="2489"/>
        <v>50.9</v>
      </c>
      <c r="M1027" s="4">
        <f t="shared" si="2490"/>
        <v>50.9</v>
      </c>
      <c r="N1027" s="4">
        <f t="shared" si="2491"/>
        <v>0</v>
      </c>
      <c r="O1027" s="4">
        <f t="shared" si="2492"/>
        <v>50.9</v>
      </c>
      <c r="P1027" s="135">
        <f t="shared" si="2492"/>
        <v>0</v>
      </c>
      <c r="Q1027" s="4">
        <f t="shared" si="2492"/>
        <v>50.9</v>
      </c>
      <c r="R1027" s="4">
        <f t="shared" si="2493"/>
        <v>50.9</v>
      </c>
      <c r="S1027" s="4">
        <f t="shared" si="2494"/>
        <v>0</v>
      </c>
      <c r="T1027" s="4">
        <f t="shared" si="2495"/>
        <v>50.9</v>
      </c>
      <c r="U1027" s="135">
        <f t="shared" si="2495"/>
        <v>0</v>
      </c>
      <c r="V1027" s="4">
        <f t="shared" si="2495"/>
        <v>50.9</v>
      </c>
      <c r="W1027" s="67"/>
    </row>
    <row r="1028" spans="1:23" ht="15.75" hidden="1" outlineLevel="5" x14ac:dyDescent="0.2">
      <c r="A1028" s="5" t="s">
        <v>514</v>
      </c>
      <c r="B1028" s="5" t="s">
        <v>21</v>
      </c>
      <c r="C1028" s="5" t="s">
        <v>102</v>
      </c>
      <c r="D1028" s="5"/>
      <c r="E1028" s="21" t="s">
        <v>103</v>
      </c>
      <c r="F1028" s="4">
        <f>F1029</f>
        <v>50.9</v>
      </c>
      <c r="G1028" s="4">
        <f t="shared" si="2489"/>
        <v>0</v>
      </c>
      <c r="H1028" s="4">
        <f t="shared" si="2489"/>
        <v>50.9</v>
      </c>
      <c r="I1028" s="135">
        <f t="shared" si="2489"/>
        <v>0</v>
      </c>
      <c r="J1028" s="135">
        <f t="shared" si="2489"/>
        <v>0</v>
      </c>
      <c r="K1028" s="135">
        <f t="shared" si="2489"/>
        <v>0</v>
      </c>
      <c r="L1028" s="4">
        <f t="shared" si="2489"/>
        <v>50.9</v>
      </c>
      <c r="M1028" s="4">
        <f t="shared" si="2490"/>
        <v>50.9</v>
      </c>
      <c r="N1028" s="4">
        <f t="shared" si="2491"/>
        <v>0</v>
      </c>
      <c r="O1028" s="4">
        <f t="shared" si="2492"/>
        <v>50.9</v>
      </c>
      <c r="P1028" s="135">
        <f t="shared" si="2492"/>
        <v>0</v>
      </c>
      <c r="Q1028" s="4">
        <f t="shared" si="2492"/>
        <v>50.9</v>
      </c>
      <c r="R1028" s="4">
        <f t="shared" si="2493"/>
        <v>50.9</v>
      </c>
      <c r="S1028" s="4">
        <f t="shared" si="2494"/>
        <v>0</v>
      </c>
      <c r="T1028" s="4">
        <f t="shared" si="2495"/>
        <v>50.9</v>
      </c>
      <c r="U1028" s="135">
        <f t="shared" si="2495"/>
        <v>0</v>
      </c>
      <c r="V1028" s="4">
        <f t="shared" si="2495"/>
        <v>50.9</v>
      </c>
      <c r="W1028" s="67"/>
    </row>
    <row r="1029" spans="1:23" ht="31.5" hidden="1" outlineLevel="7" x14ac:dyDescent="0.2">
      <c r="A1029" s="11" t="s">
        <v>514</v>
      </c>
      <c r="B1029" s="11" t="s">
        <v>21</v>
      </c>
      <c r="C1029" s="11" t="s">
        <v>102</v>
      </c>
      <c r="D1029" s="11" t="s">
        <v>11</v>
      </c>
      <c r="E1029" s="16" t="s">
        <v>12</v>
      </c>
      <c r="F1029" s="8">
        <v>50.9</v>
      </c>
      <c r="G1029" s="8"/>
      <c r="H1029" s="8">
        <f t="shared" ref="H1029" si="2496">SUM(F1029:G1029)</f>
        <v>50.9</v>
      </c>
      <c r="I1029" s="136"/>
      <c r="J1029" s="136"/>
      <c r="K1029" s="136"/>
      <c r="L1029" s="8">
        <f t="shared" ref="L1029" si="2497">SUM(H1029:K1029)</f>
        <v>50.9</v>
      </c>
      <c r="M1029" s="8">
        <v>50.9</v>
      </c>
      <c r="N1029" s="8"/>
      <c r="O1029" s="8">
        <f t="shared" ref="O1029" si="2498">SUM(M1029:N1029)</f>
        <v>50.9</v>
      </c>
      <c r="P1029" s="136"/>
      <c r="Q1029" s="8">
        <f t="shared" ref="Q1029" si="2499">SUM(O1029:P1029)</f>
        <v>50.9</v>
      </c>
      <c r="R1029" s="8">
        <v>50.9</v>
      </c>
      <c r="S1029" s="8"/>
      <c r="T1029" s="8">
        <f t="shared" ref="T1029" si="2500">SUM(R1029:S1029)</f>
        <v>50.9</v>
      </c>
      <c r="U1029" s="136"/>
      <c r="V1029" s="8">
        <f t="shared" ref="V1029" si="2501">SUM(T1029:U1029)</f>
        <v>50.9</v>
      </c>
      <c r="W1029" s="67"/>
    </row>
    <row r="1030" spans="1:23" ht="47.25" hidden="1" outlineLevel="3" x14ac:dyDescent="0.2">
      <c r="A1030" s="5" t="s">
        <v>514</v>
      </c>
      <c r="B1030" s="5" t="s">
        <v>21</v>
      </c>
      <c r="C1030" s="5" t="s">
        <v>54</v>
      </c>
      <c r="D1030" s="5"/>
      <c r="E1030" s="21" t="s">
        <v>55</v>
      </c>
      <c r="F1030" s="4">
        <f>F1031</f>
        <v>100</v>
      </c>
      <c r="G1030" s="4">
        <f t="shared" ref="G1030:L1032" si="2502">G1031</f>
        <v>0</v>
      </c>
      <c r="H1030" s="4">
        <f t="shared" si="2502"/>
        <v>100</v>
      </c>
      <c r="I1030" s="135">
        <f t="shared" si="2502"/>
        <v>0</v>
      </c>
      <c r="J1030" s="135">
        <f t="shared" si="2502"/>
        <v>0</v>
      </c>
      <c r="K1030" s="135">
        <f t="shared" si="2502"/>
        <v>0</v>
      </c>
      <c r="L1030" s="4">
        <f t="shared" si="2502"/>
        <v>100</v>
      </c>
      <c r="M1030" s="4">
        <f t="shared" ref="M1030:R1032" si="2503">M1031</f>
        <v>100</v>
      </c>
      <c r="N1030" s="4">
        <f t="shared" ref="N1030:N1032" si="2504">N1031</f>
        <v>0</v>
      </c>
      <c r="O1030" s="4">
        <f t="shared" ref="O1030:Q1032" si="2505">O1031</f>
        <v>100</v>
      </c>
      <c r="P1030" s="135">
        <f t="shared" si="2505"/>
        <v>0</v>
      </c>
      <c r="Q1030" s="4">
        <f t="shared" si="2505"/>
        <v>100</v>
      </c>
      <c r="R1030" s="4">
        <f t="shared" si="2503"/>
        <v>100</v>
      </c>
      <c r="S1030" s="4">
        <f t="shared" ref="S1030:S1032" si="2506">S1031</f>
        <v>0</v>
      </c>
      <c r="T1030" s="4">
        <f t="shared" ref="T1030:V1032" si="2507">T1031</f>
        <v>100</v>
      </c>
      <c r="U1030" s="135">
        <f t="shared" si="2507"/>
        <v>0</v>
      </c>
      <c r="V1030" s="4">
        <f t="shared" si="2507"/>
        <v>100</v>
      </c>
      <c r="W1030" s="67"/>
    </row>
    <row r="1031" spans="1:23" ht="47.25" hidden="1" outlineLevel="4" x14ac:dyDescent="0.2">
      <c r="A1031" s="5" t="s">
        <v>514</v>
      </c>
      <c r="B1031" s="5" t="s">
        <v>21</v>
      </c>
      <c r="C1031" s="5" t="s">
        <v>113</v>
      </c>
      <c r="D1031" s="5"/>
      <c r="E1031" s="21" t="s">
        <v>114</v>
      </c>
      <c r="F1031" s="4">
        <f>F1032</f>
        <v>100</v>
      </c>
      <c r="G1031" s="4">
        <f t="shared" si="2502"/>
        <v>0</v>
      </c>
      <c r="H1031" s="4">
        <f t="shared" si="2502"/>
        <v>100</v>
      </c>
      <c r="I1031" s="135">
        <f t="shared" si="2502"/>
        <v>0</v>
      </c>
      <c r="J1031" s="135">
        <f t="shared" si="2502"/>
        <v>0</v>
      </c>
      <c r="K1031" s="135">
        <f t="shared" si="2502"/>
        <v>0</v>
      </c>
      <c r="L1031" s="4">
        <f t="shared" si="2502"/>
        <v>100</v>
      </c>
      <c r="M1031" s="4">
        <f t="shared" si="2503"/>
        <v>100</v>
      </c>
      <c r="N1031" s="4">
        <f t="shared" si="2504"/>
        <v>0</v>
      </c>
      <c r="O1031" s="4">
        <f t="shared" si="2505"/>
        <v>100</v>
      </c>
      <c r="P1031" s="135">
        <f t="shared" si="2505"/>
        <v>0</v>
      </c>
      <c r="Q1031" s="4">
        <f t="shared" si="2505"/>
        <v>100</v>
      </c>
      <c r="R1031" s="4">
        <f t="shared" si="2503"/>
        <v>100</v>
      </c>
      <c r="S1031" s="4">
        <f t="shared" si="2506"/>
        <v>0</v>
      </c>
      <c r="T1031" s="4">
        <f t="shared" si="2507"/>
        <v>100</v>
      </c>
      <c r="U1031" s="135">
        <f t="shared" si="2507"/>
        <v>0</v>
      </c>
      <c r="V1031" s="4">
        <f t="shared" si="2507"/>
        <v>100</v>
      </c>
      <c r="W1031" s="67"/>
    </row>
    <row r="1032" spans="1:23" ht="15.75" hidden="1" outlineLevel="5" x14ac:dyDescent="0.2">
      <c r="A1032" s="5" t="s">
        <v>514</v>
      </c>
      <c r="B1032" s="5" t="s">
        <v>21</v>
      </c>
      <c r="C1032" s="5" t="s">
        <v>521</v>
      </c>
      <c r="D1032" s="5"/>
      <c r="E1032" s="21" t="s">
        <v>134</v>
      </c>
      <c r="F1032" s="4">
        <f>F1033</f>
        <v>100</v>
      </c>
      <c r="G1032" s="4">
        <f t="shared" si="2502"/>
        <v>0</v>
      </c>
      <c r="H1032" s="4">
        <f t="shared" si="2502"/>
        <v>100</v>
      </c>
      <c r="I1032" s="135">
        <f t="shared" si="2502"/>
        <v>0</v>
      </c>
      <c r="J1032" s="135">
        <f t="shared" si="2502"/>
        <v>0</v>
      </c>
      <c r="K1032" s="135">
        <f t="shared" si="2502"/>
        <v>0</v>
      </c>
      <c r="L1032" s="4">
        <f t="shared" si="2502"/>
        <v>100</v>
      </c>
      <c r="M1032" s="4">
        <f t="shared" si="2503"/>
        <v>100</v>
      </c>
      <c r="N1032" s="4">
        <f t="shared" si="2504"/>
        <v>0</v>
      </c>
      <c r="O1032" s="4">
        <f t="shared" si="2505"/>
        <v>100</v>
      </c>
      <c r="P1032" s="135">
        <f t="shared" si="2505"/>
        <v>0</v>
      </c>
      <c r="Q1032" s="4">
        <f t="shared" si="2505"/>
        <v>100</v>
      </c>
      <c r="R1032" s="4">
        <f t="shared" si="2503"/>
        <v>100</v>
      </c>
      <c r="S1032" s="4">
        <f t="shared" si="2506"/>
        <v>0</v>
      </c>
      <c r="T1032" s="4">
        <f t="shared" si="2507"/>
        <v>100</v>
      </c>
      <c r="U1032" s="135">
        <f t="shared" si="2507"/>
        <v>0</v>
      </c>
      <c r="V1032" s="4">
        <f t="shared" si="2507"/>
        <v>100</v>
      </c>
      <c r="W1032" s="67"/>
    </row>
    <row r="1033" spans="1:23" ht="31.5" hidden="1" outlineLevel="7" x14ac:dyDescent="0.2">
      <c r="A1033" s="11" t="s">
        <v>514</v>
      </c>
      <c r="B1033" s="11" t="s">
        <v>21</v>
      </c>
      <c r="C1033" s="11" t="s">
        <v>521</v>
      </c>
      <c r="D1033" s="11" t="s">
        <v>11</v>
      </c>
      <c r="E1033" s="16" t="s">
        <v>12</v>
      </c>
      <c r="F1033" s="8">
        <v>100</v>
      </c>
      <c r="G1033" s="8"/>
      <c r="H1033" s="8">
        <f t="shared" ref="H1033" si="2508">SUM(F1033:G1033)</f>
        <v>100</v>
      </c>
      <c r="I1033" s="136"/>
      <c r="J1033" s="136"/>
      <c r="K1033" s="136"/>
      <c r="L1033" s="8">
        <f t="shared" ref="L1033" si="2509">SUM(H1033:K1033)</f>
        <v>100</v>
      </c>
      <c r="M1033" s="8">
        <v>100</v>
      </c>
      <c r="N1033" s="8"/>
      <c r="O1033" s="8">
        <f t="shared" ref="O1033" si="2510">SUM(M1033:N1033)</f>
        <v>100</v>
      </c>
      <c r="P1033" s="136"/>
      <c r="Q1033" s="8">
        <f t="shared" ref="Q1033" si="2511">SUM(O1033:P1033)</f>
        <v>100</v>
      </c>
      <c r="R1033" s="8">
        <v>100</v>
      </c>
      <c r="S1033" s="8"/>
      <c r="T1033" s="8">
        <f t="shared" ref="T1033" si="2512">SUM(R1033:S1033)</f>
        <v>100</v>
      </c>
      <c r="U1033" s="136"/>
      <c r="V1033" s="8">
        <f t="shared" ref="V1033" si="2513">SUM(T1033:U1033)</f>
        <v>100</v>
      </c>
      <c r="W1033" s="67"/>
    </row>
    <row r="1034" spans="1:23" ht="24.75" customHeight="1" x14ac:dyDescent="0.25">
      <c r="A1034" s="238" t="s">
        <v>541</v>
      </c>
      <c r="B1034" s="239"/>
      <c r="C1034" s="239"/>
      <c r="D1034" s="239"/>
      <c r="E1034" s="240"/>
      <c r="F1034" s="101" t="e">
        <f t="shared" ref="F1034:V1034" si="2514">F987+F902+F782+F607+F560+F528+F57+F33+F12</f>
        <v>#REF!</v>
      </c>
      <c r="G1034" s="101" t="e">
        <f t="shared" si="2514"/>
        <v>#REF!</v>
      </c>
      <c r="H1034" s="101">
        <f t="shared" si="2514"/>
        <v>3311874.9839800005</v>
      </c>
      <c r="I1034" s="145">
        <f t="shared" si="2514"/>
        <v>13739.779560000003</v>
      </c>
      <c r="J1034" s="145">
        <f t="shared" si="2514"/>
        <v>216461.48275</v>
      </c>
      <c r="K1034" s="145">
        <f t="shared" si="2514"/>
        <v>549.27395000000001</v>
      </c>
      <c r="L1034" s="101">
        <f t="shared" si="2514"/>
        <v>3542625.5202400009</v>
      </c>
      <c r="M1034" s="101">
        <f t="shared" si="2514"/>
        <v>3215056.5295499992</v>
      </c>
      <c r="N1034" s="101">
        <f t="shared" si="2514"/>
        <v>5022.3999999999978</v>
      </c>
      <c r="O1034" s="101">
        <f t="shared" si="2514"/>
        <v>3220078.9295499995</v>
      </c>
      <c r="P1034" s="145">
        <f t="shared" si="2514"/>
        <v>4799.3033199999982</v>
      </c>
      <c r="Q1034" s="101">
        <f t="shared" si="2514"/>
        <v>3224878.2328699999</v>
      </c>
      <c r="R1034" s="101">
        <f t="shared" si="2514"/>
        <v>3018558.8200000008</v>
      </c>
      <c r="S1034" s="101">
        <f t="shared" si="2514"/>
        <v>4154.3999999999996</v>
      </c>
      <c r="T1034" s="101">
        <f t="shared" si="2514"/>
        <v>3022713.2200000007</v>
      </c>
      <c r="U1034" s="145">
        <f t="shared" si="2514"/>
        <v>39486.604520000001</v>
      </c>
      <c r="V1034" s="101">
        <f t="shared" si="2514"/>
        <v>3062199.8245200007</v>
      </c>
      <c r="W1034" s="67"/>
    </row>
    <row r="1035" spans="1:23" hidden="1" x14ac:dyDescent="0.2">
      <c r="A1035" s="93"/>
      <c r="B1035" s="93"/>
      <c r="C1035" s="93"/>
      <c r="D1035" s="93"/>
      <c r="E1035" s="215"/>
      <c r="F1035" s="93"/>
      <c r="G1035" s="222"/>
      <c r="H1035" s="93"/>
      <c r="I1035" s="223"/>
      <c r="J1035" s="223"/>
      <c r="K1035" s="223"/>
      <c r="L1035" s="93"/>
      <c r="M1035" s="93"/>
      <c r="N1035" s="93"/>
      <c r="O1035" s="93"/>
      <c r="P1035" s="223"/>
      <c r="Q1035" s="93"/>
      <c r="R1035" s="93"/>
      <c r="S1035" s="93"/>
      <c r="T1035" s="93"/>
      <c r="U1035" s="223"/>
      <c r="V1035" s="93"/>
      <c r="W1035" s="67"/>
    </row>
    <row r="1036" spans="1:23" hidden="1" x14ac:dyDescent="0.2">
      <c r="A1036" s="93"/>
      <c r="B1036" s="93"/>
      <c r="C1036" s="93"/>
      <c r="D1036" s="93"/>
      <c r="E1036" s="224" t="s">
        <v>688</v>
      </c>
      <c r="F1036" s="225">
        <f t="shared" ref="F1036:V1036" si="2515">F1003+F997+F974+F899+F897+F893+F836+F772+F766+F759+F756+F740+F713+F676+F674+F672+F642+F630+F628+F581+F472+F470+F464+F459+F454+F383+F351+F349+F344+F339+F294+F292+F289+F275+F250+F218+F203+F201+F191+F151+F136+F134+F96+F90+F87+F84+F82+F80+F69+F67+F680</f>
        <v>1764453.2999999996</v>
      </c>
      <c r="G1036" s="225">
        <f t="shared" si="2515"/>
        <v>-14842.172610000001</v>
      </c>
      <c r="H1036" s="225">
        <f t="shared" si="2515"/>
        <v>1749611.1273899996</v>
      </c>
      <c r="I1036" s="226">
        <f t="shared" si="2515"/>
        <v>-40960.130250000002</v>
      </c>
      <c r="J1036" s="226">
        <f t="shared" si="2515"/>
        <v>0</v>
      </c>
      <c r="K1036" s="226">
        <f t="shared" si="2515"/>
        <v>0</v>
      </c>
      <c r="L1036" s="225">
        <f t="shared" si="2515"/>
        <v>1708650.9971399996</v>
      </c>
      <c r="M1036" s="225">
        <f t="shared" si="2515"/>
        <v>1740148.2024999999</v>
      </c>
      <c r="N1036" s="225">
        <f t="shared" si="2515"/>
        <v>5022.3999999999996</v>
      </c>
      <c r="O1036" s="225">
        <f t="shared" si="2515"/>
        <v>1745170.6025</v>
      </c>
      <c r="P1036" s="226">
        <f t="shared" si="2515"/>
        <v>2082.0401599999991</v>
      </c>
      <c r="Q1036" s="225">
        <f t="shared" si="2515"/>
        <v>1747252.6426600001</v>
      </c>
      <c r="R1036" s="225">
        <f t="shared" si="2515"/>
        <v>1502481.6</v>
      </c>
      <c r="S1036" s="225">
        <f t="shared" si="2515"/>
        <v>4154.3999999999996</v>
      </c>
      <c r="T1036" s="225">
        <f t="shared" si="2515"/>
        <v>1506636</v>
      </c>
      <c r="U1036" s="226">
        <f t="shared" si="2515"/>
        <v>39486.604520000001</v>
      </c>
      <c r="V1036" s="225">
        <f t="shared" si="2515"/>
        <v>1546122.6045200001</v>
      </c>
      <c r="W1036" s="67"/>
    </row>
    <row r="1037" spans="1:23" hidden="1" x14ac:dyDescent="0.2">
      <c r="A1037" s="93"/>
      <c r="B1037" s="93"/>
      <c r="C1037" s="93"/>
      <c r="D1037" s="93"/>
      <c r="E1037" s="224" t="s">
        <v>689</v>
      </c>
      <c r="F1037" s="225" t="e">
        <f>#REF!-F1036</f>
        <v>#REF!</v>
      </c>
      <c r="G1037" s="225"/>
      <c r="H1037" s="225">
        <f>H1034-H1036</f>
        <v>1562263.8565900009</v>
      </c>
      <c r="I1037" s="226"/>
      <c r="J1037" s="226"/>
      <c r="K1037" s="226"/>
      <c r="L1037" s="225">
        <f>L1034-L1036</f>
        <v>1833974.5231000013</v>
      </c>
      <c r="M1037" s="225">
        <f t="shared" ref="M1037:T1037" si="2516">M1034-M1036</f>
        <v>1474908.3270499993</v>
      </c>
      <c r="N1037" s="225">
        <f t="shared" si="2516"/>
        <v>0</v>
      </c>
      <c r="O1037" s="225">
        <f t="shared" si="2516"/>
        <v>1474908.3270499995</v>
      </c>
      <c r="P1037" s="226"/>
      <c r="Q1037" s="225">
        <f>Q1034-Q1036</f>
        <v>1477625.5902099998</v>
      </c>
      <c r="R1037" s="225">
        <f t="shared" si="2516"/>
        <v>1516077.2200000007</v>
      </c>
      <c r="S1037" s="225">
        <f t="shared" si="2516"/>
        <v>0</v>
      </c>
      <c r="T1037" s="225">
        <f t="shared" si="2516"/>
        <v>1516077.2200000007</v>
      </c>
      <c r="U1037" s="226"/>
      <c r="V1037" s="225">
        <f>V1034-V1036</f>
        <v>1516077.2200000007</v>
      </c>
      <c r="W1037" s="67"/>
    </row>
    <row r="1038" spans="1:23" x14ac:dyDescent="0.2">
      <c r="A1038" s="93"/>
      <c r="B1038" s="93"/>
      <c r="C1038" s="93"/>
      <c r="D1038" s="93"/>
      <c r="E1038" s="215"/>
      <c r="F1038" s="93"/>
      <c r="G1038" s="93"/>
      <c r="H1038" s="93"/>
      <c r="I1038" s="216"/>
      <c r="J1038" s="216"/>
      <c r="K1038" s="216"/>
      <c r="L1038" s="93"/>
      <c r="M1038" s="93"/>
      <c r="N1038" s="93"/>
      <c r="O1038" s="93"/>
      <c r="P1038" s="216"/>
      <c r="Q1038" s="93"/>
      <c r="R1038" s="93"/>
      <c r="S1038" s="93"/>
      <c r="T1038" s="93"/>
      <c r="U1038" s="216"/>
      <c r="V1038" s="93"/>
    </row>
    <row r="1039" spans="1:23" x14ac:dyDescent="0.2">
      <c r="A1039" s="93"/>
      <c r="B1039" s="93"/>
      <c r="C1039" s="93"/>
      <c r="D1039" s="93"/>
      <c r="E1039" s="215"/>
      <c r="F1039" s="93"/>
      <c r="G1039" s="217"/>
      <c r="H1039" s="93"/>
      <c r="I1039" s="218"/>
      <c r="J1039" s="223">
        <v>216461.48275</v>
      </c>
      <c r="K1039" s="223">
        <v>169.893</v>
      </c>
      <c r="L1039" s="93"/>
      <c r="M1039" s="93"/>
      <c r="N1039" s="93"/>
      <c r="O1039" s="93"/>
      <c r="P1039" s="218"/>
      <c r="Q1039" s="93"/>
      <c r="R1039" s="93"/>
      <c r="S1039" s="93"/>
      <c r="T1039" s="93"/>
      <c r="U1039" s="218"/>
      <c r="V1039" s="93"/>
    </row>
    <row r="1040" spans="1:23" x14ac:dyDescent="0.2">
      <c r="A1040" s="93"/>
      <c r="B1040" s="93"/>
      <c r="C1040" s="93"/>
      <c r="D1040" s="93"/>
      <c r="E1040" s="215"/>
      <c r="F1040" s="93"/>
      <c r="G1040" s="93"/>
      <c r="H1040" s="93"/>
      <c r="I1040" s="216"/>
      <c r="J1040" s="216"/>
      <c r="K1040" s="216">
        <v>379.38094999999998</v>
      </c>
      <c r="L1040" s="93"/>
      <c r="M1040" s="93"/>
      <c r="N1040" s="93"/>
      <c r="O1040" s="93"/>
      <c r="P1040" s="216"/>
      <c r="Q1040" s="93"/>
      <c r="R1040" s="93"/>
      <c r="S1040" s="93"/>
      <c r="T1040" s="93"/>
      <c r="U1040" s="216"/>
      <c r="V1040" s="93"/>
    </row>
    <row r="1041" spans="1:22" x14ac:dyDescent="0.2">
      <c r="A1041" s="93"/>
      <c r="B1041" s="93"/>
      <c r="C1041" s="93"/>
      <c r="D1041" s="93"/>
      <c r="E1041" s="215"/>
      <c r="F1041" s="93"/>
      <c r="G1041" s="222"/>
      <c r="H1041" s="93"/>
      <c r="I1041" s="223"/>
      <c r="J1041" s="223"/>
      <c r="K1041" s="223"/>
      <c r="L1041" s="93"/>
      <c r="M1041" s="93"/>
      <c r="N1041" s="93"/>
      <c r="O1041" s="93"/>
      <c r="P1041" s="223"/>
      <c r="Q1041" s="93"/>
      <c r="R1041" s="93"/>
      <c r="S1041" s="93"/>
      <c r="T1041" s="93"/>
      <c r="U1041" s="223"/>
      <c r="V1041" s="93"/>
    </row>
    <row r="1042" spans="1:22" x14ac:dyDescent="0.2">
      <c r="G1042" s="6">
        <v>-34386.147970000005</v>
      </c>
    </row>
    <row r="1043" spans="1:22" x14ac:dyDescent="0.2">
      <c r="I1043" s="175">
        <f>I1034+J1034+K1034</f>
        <v>230750.53625999999</v>
      </c>
    </row>
    <row r="1046" spans="1:22" x14ac:dyDescent="0.2">
      <c r="G1046" s="67" t="e">
        <f>G1034-G1042</f>
        <v>#REF!</v>
      </c>
      <c r="I1046" s="146"/>
      <c r="J1046" s="146"/>
      <c r="K1046" s="146"/>
      <c r="P1046" s="146"/>
      <c r="U1046" s="146"/>
    </row>
  </sheetData>
  <mergeCells count="23">
    <mergeCell ref="V9:V10"/>
    <mergeCell ref="A6:V6"/>
    <mergeCell ref="A7:V7"/>
    <mergeCell ref="L9:L10"/>
    <mergeCell ref="P9:P10"/>
    <mergeCell ref="Q9:Q10"/>
    <mergeCell ref="U9:U10"/>
    <mergeCell ref="S9:S10"/>
    <mergeCell ref="T9:T10"/>
    <mergeCell ref="F9:F10"/>
    <mergeCell ref="G9:G10"/>
    <mergeCell ref="H9:H10"/>
    <mergeCell ref="M9:M10"/>
    <mergeCell ref="N9:N10"/>
    <mergeCell ref="O9:O10"/>
    <mergeCell ref="R9:R10"/>
    <mergeCell ref="I9:K9"/>
    <mergeCell ref="A1034:E1034"/>
    <mergeCell ref="A1:D1"/>
    <mergeCell ref="A8:D8"/>
    <mergeCell ref="A9:A10"/>
    <mergeCell ref="B9:D9"/>
    <mergeCell ref="E9:E10"/>
  </mergeCells>
  <pageMargins left="0.39370078740157483" right="0.39370078740157483" top="0.98425196850393704" bottom="0.39370078740157483" header="0.51181102362204722" footer="0.51181102362204722"/>
  <pageSetup paperSize="9" scale="77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26"/>
  <sheetViews>
    <sheetView workbookViewId="0">
      <selection activeCell="C4" sqref="C4"/>
    </sheetView>
  </sheetViews>
  <sheetFormatPr defaultRowHeight="12.75" x14ac:dyDescent="0.2"/>
  <cols>
    <col min="1" max="1" width="29.28515625" style="22" customWidth="1"/>
    <col min="2" max="2" width="82" style="22" customWidth="1"/>
    <col min="3" max="3" width="16.42578125" style="22" customWidth="1"/>
    <col min="4" max="4" width="14.7109375" style="22" customWidth="1"/>
    <col min="5" max="5" width="14.5703125" style="22" customWidth="1"/>
    <col min="6" max="6" width="19" style="22" customWidth="1"/>
    <col min="7" max="11" width="20.140625" style="22" customWidth="1"/>
    <col min="12" max="249" width="9.140625" style="22"/>
    <col min="250" max="250" width="29.28515625" style="22" customWidth="1"/>
    <col min="251" max="251" width="82" style="22" customWidth="1"/>
    <col min="252" max="253" width="0" style="22" hidden="1" customWidth="1"/>
    <col min="254" max="254" width="16.42578125" style="22" customWidth="1"/>
    <col min="255" max="255" width="14.7109375" style="22" customWidth="1"/>
    <col min="256" max="256" width="14.5703125" style="22" customWidth="1"/>
    <col min="257" max="505" width="9.140625" style="22"/>
    <col min="506" max="506" width="29.28515625" style="22" customWidth="1"/>
    <col min="507" max="507" width="82" style="22" customWidth="1"/>
    <col min="508" max="509" width="0" style="22" hidden="1" customWidth="1"/>
    <col min="510" max="510" width="16.42578125" style="22" customWidth="1"/>
    <col min="511" max="511" width="14.7109375" style="22" customWidth="1"/>
    <col min="512" max="512" width="14.5703125" style="22" customWidth="1"/>
    <col min="513" max="761" width="9.140625" style="22"/>
    <col min="762" max="762" width="29.28515625" style="22" customWidth="1"/>
    <col min="763" max="763" width="82" style="22" customWidth="1"/>
    <col min="764" max="765" width="0" style="22" hidden="1" customWidth="1"/>
    <col min="766" max="766" width="16.42578125" style="22" customWidth="1"/>
    <col min="767" max="767" width="14.7109375" style="22" customWidth="1"/>
    <col min="768" max="768" width="14.5703125" style="22" customWidth="1"/>
    <col min="769" max="1017" width="9.140625" style="22"/>
    <col min="1018" max="1018" width="29.28515625" style="22" customWidth="1"/>
    <col min="1019" max="1019" width="82" style="22" customWidth="1"/>
    <col min="1020" max="1021" width="0" style="22" hidden="1" customWidth="1"/>
    <col min="1022" max="1022" width="16.42578125" style="22" customWidth="1"/>
    <col min="1023" max="1023" width="14.7109375" style="22" customWidth="1"/>
    <col min="1024" max="1024" width="14.5703125" style="22" customWidth="1"/>
    <col min="1025" max="1273" width="9.140625" style="22"/>
    <col min="1274" max="1274" width="29.28515625" style="22" customWidth="1"/>
    <col min="1275" max="1275" width="82" style="22" customWidth="1"/>
    <col min="1276" max="1277" width="0" style="22" hidden="1" customWidth="1"/>
    <col min="1278" max="1278" width="16.42578125" style="22" customWidth="1"/>
    <col min="1279" max="1279" width="14.7109375" style="22" customWidth="1"/>
    <col min="1280" max="1280" width="14.5703125" style="22" customWidth="1"/>
    <col min="1281" max="1529" width="9.140625" style="22"/>
    <col min="1530" max="1530" width="29.28515625" style="22" customWidth="1"/>
    <col min="1531" max="1531" width="82" style="22" customWidth="1"/>
    <col min="1532" max="1533" width="0" style="22" hidden="1" customWidth="1"/>
    <col min="1534" max="1534" width="16.42578125" style="22" customWidth="1"/>
    <col min="1535" max="1535" width="14.7109375" style="22" customWidth="1"/>
    <col min="1536" max="1536" width="14.5703125" style="22" customWidth="1"/>
    <col min="1537" max="1785" width="9.140625" style="22"/>
    <col min="1786" max="1786" width="29.28515625" style="22" customWidth="1"/>
    <col min="1787" max="1787" width="82" style="22" customWidth="1"/>
    <col min="1788" max="1789" width="0" style="22" hidden="1" customWidth="1"/>
    <col min="1790" max="1790" width="16.42578125" style="22" customWidth="1"/>
    <col min="1791" max="1791" width="14.7109375" style="22" customWidth="1"/>
    <col min="1792" max="1792" width="14.5703125" style="22" customWidth="1"/>
    <col min="1793" max="2041" width="9.140625" style="22"/>
    <col min="2042" max="2042" width="29.28515625" style="22" customWidth="1"/>
    <col min="2043" max="2043" width="82" style="22" customWidth="1"/>
    <col min="2044" max="2045" width="0" style="22" hidden="1" customWidth="1"/>
    <col min="2046" max="2046" width="16.42578125" style="22" customWidth="1"/>
    <col min="2047" max="2047" width="14.7109375" style="22" customWidth="1"/>
    <col min="2048" max="2048" width="14.5703125" style="22" customWidth="1"/>
    <col min="2049" max="2297" width="9.140625" style="22"/>
    <col min="2298" max="2298" width="29.28515625" style="22" customWidth="1"/>
    <col min="2299" max="2299" width="82" style="22" customWidth="1"/>
    <col min="2300" max="2301" width="0" style="22" hidden="1" customWidth="1"/>
    <col min="2302" max="2302" width="16.42578125" style="22" customWidth="1"/>
    <col min="2303" max="2303" width="14.7109375" style="22" customWidth="1"/>
    <col min="2304" max="2304" width="14.5703125" style="22" customWidth="1"/>
    <col min="2305" max="2553" width="9.140625" style="22"/>
    <col min="2554" max="2554" width="29.28515625" style="22" customWidth="1"/>
    <col min="2555" max="2555" width="82" style="22" customWidth="1"/>
    <col min="2556" max="2557" width="0" style="22" hidden="1" customWidth="1"/>
    <col min="2558" max="2558" width="16.42578125" style="22" customWidth="1"/>
    <col min="2559" max="2559" width="14.7109375" style="22" customWidth="1"/>
    <col min="2560" max="2560" width="14.5703125" style="22" customWidth="1"/>
    <col min="2561" max="2809" width="9.140625" style="22"/>
    <col min="2810" max="2810" width="29.28515625" style="22" customWidth="1"/>
    <col min="2811" max="2811" width="82" style="22" customWidth="1"/>
    <col min="2812" max="2813" width="0" style="22" hidden="1" customWidth="1"/>
    <col min="2814" max="2814" width="16.42578125" style="22" customWidth="1"/>
    <col min="2815" max="2815" width="14.7109375" style="22" customWidth="1"/>
    <col min="2816" max="2816" width="14.5703125" style="22" customWidth="1"/>
    <col min="2817" max="3065" width="9.140625" style="22"/>
    <col min="3066" max="3066" width="29.28515625" style="22" customWidth="1"/>
    <col min="3067" max="3067" width="82" style="22" customWidth="1"/>
    <col min="3068" max="3069" width="0" style="22" hidden="1" customWidth="1"/>
    <col min="3070" max="3070" width="16.42578125" style="22" customWidth="1"/>
    <col min="3071" max="3071" width="14.7109375" style="22" customWidth="1"/>
    <col min="3072" max="3072" width="14.5703125" style="22" customWidth="1"/>
    <col min="3073" max="3321" width="9.140625" style="22"/>
    <col min="3322" max="3322" width="29.28515625" style="22" customWidth="1"/>
    <col min="3323" max="3323" width="82" style="22" customWidth="1"/>
    <col min="3324" max="3325" width="0" style="22" hidden="1" customWidth="1"/>
    <col min="3326" max="3326" width="16.42578125" style="22" customWidth="1"/>
    <col min="3327" max="3327" width="14.7109375" style="22" customWidth="1"/>
    <col min="3328" max="3328" width="14.5703125" style="22" customWidth="1"/>
    <col min="3329" max="3577" width="9.140625" style="22"/>
    <col min="3578" max="3578" width="29.28515625" style="22" customWidth="1"/>
    <col min="3579" max="3579" width="82" style="22" customWidth="1"/>
    <col min="3580" max="3581" width="0" style="22" hidden="1" customWidth="1"/>
    <col min="3582" max="3582" width="16.42578125" style="22" customWidth="1"/>
    <col min="3583" max="3583" width="14.7109375" style="22" customWidth="1"/>
    <col min="3584" max="3584" width="14.5703125" style="22" customWidth="1"/>
    <col min="3585" max="3833" width="9.140625" style="22"/>
    <col min="3834" max="3834" width="29.28515625" style="22" customWidth="1"/>
    <col min="3835" max="3835" width="82" style="22" customWidth="1"/>
    <col min="3836" max="3837" width="0" style="22" hidden="1" customWidth="1"/>
    <col min="3838" max="3838" width="16.42578125" style="22" customWidth="1"/>
    <col min="3839" max="3839" width="14.7109375" style="22" customWidth="1"/>
    <col min="3840" max="3840" width="14.5703125" style="22" customWidth="1"/>
    <col min="3841" max="4089" width="9.140625" style="22"/>
    <col min="4090" max="4090" width="29.28515625" style="22" customWidth="1"/>
    <col min="4091" max="4091" width="82" style="22" customWidth="1"/>
    <col min="4092" max="4093" width="0" style="22" hidden="1" customWidth="1"/>
    <col min="4094" max="4094" width="16.42578125" style="22" customWidth="1"/>
    <col min="4095" max="4095" width="14.7109375" style="22" customWidth="1"/>
    <col min="4096" max="4096" width="14.5703125" style="22" customWidth="1"/>
    <col min="4097" max="4345" width="9.140625" style="22"/>
    <col min="4346" max="4346" width="29.28515625" style="22" customWidth="1"/>
    <col min="4347" max="4347" width="82" style="22" customWidth="1"/>
    <col min="4348" max="4349" width="0" style="22" hidden="1" customWidth="1"/>
    <col min="4350" max="4350" width="16.42578125" style="22" customWidth="1"/>
    <col min="4351" max="4351" width="14.7109375" style="22" customWidth="1"/>
    <col min="4352" max="4352" width="14.5703125" style="22" customWidth="1"/>
    <col min="4353" max="4601" width="9.140625" style="22"/>
    <col min="4602" max="4602" width="29.28515625" style="22" customWidth="1"/>
    <col min="4603" max="4603" width="82" style="22" customWidth="1"/>
    <col min="4604" max="4605" width="0" style="22" hidden="1" customWidth="1"/>
    <col min="4606" max="4606" width="16.42578125" style="22" customWidth="1"/>
    <col min="4607" max="4607" width="14.7109375" style="22" customWidth="1"/>
    <col min="4608" max="4608" width="14.5703125" style="22" customWidth="1"/>
    <col min="4609" max="4857" width="9.140625" style="22"/>
    <col min="4858" max="4858" width="29.28515625" style="22" customWidth="1"/>
    <col min="4859" max="4859" width="82" style="22" customWidth="1"/>
    <col min="4860" max="4861" width="0" style="22" hidden="1" customWidth="1"/>
    <col min="4862" max="4862" width="16.42578125" style="22" customWidth="1"/>
    <col min="4863" max="4863" width="14.7109375" style="22" customWidth="1"/>
    <col min="4864" max="4864" width="14.5703125" style="22" customWidth="1"/>
    <col min="4865" max="5113" width="9.140625" style="22"/>
    <col min="5114" max="5114" width="29.28515625" style="22" customWidth="1"/>
    <col min="5115" max="5115" width="82" style="22" customWidth="1"/>
    <col min="5116" max="5117" width="0" style="22" hidden="1" customWidth="1"/>
    <col min="5118" max="5118" width="16.42578125" style="22" customWidth="1"/>
    <col min="5119" max="5119" width="14.7109375" style="22" customWidth="1"/>
    <col min="5120" max="5120" width="14.5703125" style="22" customWidth="1"/>
    <col min="5121" max="5369" width="9.140625" style="22"/>
    <col min="5370" max="5370" width="29.28515625" style="22" customWidth="1"/>
    <col min="5371" max="5371" width="82" style="22" customWidth="1"/>
    <col min="5372" max="5373" width="0" style="22" hidden="1" customWidth="1"/>
    <col min="5374" max="5374" width="16.42578125" style="22" customWidth="1"/>
    <col min="5375" max="5375" width="14.7109375" style="22" customWidth="1"/>
    <col min="5376" max="5376" width="14.5703125" style="22" customWidth="1"/>
    <col min="5377" max="5625" width="9.140625" style="22"/>
    <col min="5626" max="5626" width="29.28515625" style="22" customWidth="1"/>
    <col min="5627" max="5627" width="82" style="22" customWidth="1"/>
    <col min="5628" max="5629" width="0" style="22" hidden="1" customWidth="1"/>
    <col min="5630" max="5630" width="16.42578125" style="22" customWidth="1"/>
    <col min="5631" max="5631" width="14.7109375" style="22" customWidth="1"/>
    <col min="5632" max="5632" width="14.5703125" style="22" customWidth="1"/>
    <col min="5633" max="5881" width="9.140625" style="22"/>
    <col min="5882" max="5882" width="29.28515625" style="22" customWidth="1"/>
    <col min="5883" max="5883" width="82" style="22" customWidth="1"/>
    <col min="5884" max="5885" width="0" style="22" hidden="1" customWidth="1"/>
    <col min="5886" max="5886" width="16.42578125" style="22" customWidth="1"/>
    <col min="5887" max="5887" width="14.7109375" style="22" customWidth="1"/>
    <col min="5888" max="5888" width="14.5703125" style="22" customWidth="1"/>
    <col min="5889" max="6137" width="9.140625" style="22"/>
    <col min="6138" max="6138" width="29.28515625" style="22" customWidth="1"/>
    <col min="6139" max="6139" width="82" style="22" customWidth="1"/>
    <col min="6140" max="6141" width="0" style="22" hidden="1" customWidth="1"/>
    <col min="6142" max="6142" width="16.42578125" style="22" customWidth="1"/>
    <col min="6143" max="6143" width="14.7109375" style="22" customWidth="1"/>
    <col min="6144" max="6144" width="14.5703125" style="22" customWidth="1"/>
    <col min="6145" max="6393" width="9.140625" style="22"/>
    <col min="6394" max="6394" width="29.28515625" style="22" customWidth="1"/>
    <col min="6395" max="6395" width="82" style="22" customWidth="1"/>
    <col min="6396" max="6397" width="0" style="22" hidden="1" customWidth="1"/>
    <col min="6398" max="6398" width="16.42578125" style="22" customWidth="1"/>
    <col min="6399" max="6399" width="14.7109375" style="22" customWidth="1"/>
    <col min="6400" max="6400" width="14.5703125" style="22" customWidth="1"/>
    <col min="6401" max="6649" width="9.140625" style="22"/>
    <col min="6650" max="6650" width="29.28515625" style="22" customWidth="1"/>
    <col min="6651" max="6651" width="82" style="22" customWidth="1"/>
    <col min="6652" max="6653" width="0" style="22" hidden="1" customWidth="1"/>
    <col min="6654" max="6654" width="16.42578125" style="22" customWidth="1"/>
    <col min="6655" max="6655" width="14.7109375" style="22" customWidth="1"/>
    <col min="6656" max="6656" width="14.5703125" style="22" customWidth="1"/>
    <col min="6657" max="6905" width="9.140625" style="22"/>
    <col min="6906" max="6906" width="29.28515625" style="22" customWidth="1"/>
    <col min="6907" max="6907" width="82" style="22" customWidth="1"/>
    <col min="6908" max="6909" width="0" style="22" hidden="1" customWidth="1"/>
    <col min="6910" max="6910" width="16.42578125" style="22" customWidth="1"/>
    <col min="6911" max="6911" width="14.7109375" style="22" customWidth="1"/>
    <col min="6912" max="6912" width="14.5703125" style="22" customWidth="1"/>
    <col min="6913" max="7161" width="9.140625" style="22"/>
    <col min="7162" max="7162" width="29.28515625" style="22" customWidth="1"/>
    <col min="7163" max="7163" width="82" style="22" customWidth="1"/>
    <col min="7164" max="7165" width="0" style="22" hidden="1" customWidth="1"/>
    <col min="7166" max="7166" width="16.42578125" style="22" customWidth="1"/>
    <col min="7167" max="7167" width="14.7109375" style="22" customWidth="1"/>
    <col min="7168" max="7168" width="14.5703125" style="22" customWidth="1"/>
    <col min="7169" max="7417" width="9.140625" style="22"/>
    <col min="7418" max="7418" width="29.28515625" style="22" customWidth="1"/>
    <col min="7419" max="7419" width="82" style="22" customWidth="1"/>
    <col min="7420" max="7421" width="0" style="22" hidden="1" customWidth="1"/>
    <col min="7422" max="7422" width="16.42578125" style="22" customWidth="1"/>
    <col min="7423" max="7423" width="14.7109375" style="22" customWidth="1"/>
    <col min="7424" max="7424" width="14.5703125" style="22" customWidth="1"/>
    <col min="7425" max="7673" width="9.140625" style="22"/>
    <col min="7674" max="7674" width="29.28515625" style="22" customWidth="1"/>
    <col min="7675" max="7675" width="82" style="22" customWidth="1"/>
    <col min="7676" max="7677" width="0" style="22" hidden="1" customWidth="1"/>
    <col min="7678" max="7678" width="16.42578125" style="22" customWidth="1"/>
    <col min="7679" max="7679" width="14.7109375" style="22" customWidth="1"/>
    <col min="7680" max="7680" width="14.5703125" style="22" customWidth="1"/>
    <col min="7681" max="7929" width="9.140625" style="22"/>
    <col min="7930" max="7930" width="29.28515625" style="22" customWidth="1"/>
    <col min="7931" max="7931" width="82" style="22" customWidth="1"/>
    <col min="7932" max="7933" width="0" style="22" hidden="1" customWidth="1"/>
    <col min="7934" max="7934" width="16.42578125" style="22" customWidth="1"/>
    <col min="7935" max="7935" width="14.7109375" style="22" customWidth="1"/>
    <col min="7936" max="7936" width="14.5703125" style="22" customWidth="1"/>
    <col min="7937" max="8185" width="9.140625" style="22"/>
    <col min="8186" max="8186" width="29.28515625" style="22" customWidth="1"/>
    <col min="8187" max="8187" width="82" style="22" customWidth="1"/>
    <col min="8188" max="8189" width="0" style="22" hidden="1" customWidth="1"/>
    <col min="8190" max="8190" width="16.42578125" style="22" customWidth="1"/>
    <col min="8191" max="8191" width="14.7109375" style="22" customWidth="1"/>
    <col min="8192" max="8192" width="14.5703125" style="22" customWidth="1"/>
    <col min="8193" max="8441" width="9.140625" style="22"/>
    <col min="8442" max="8442" width="29.28515625" style="22" customWidth="1"/>
    <col min="8443" max="8443" width="82" style="22" customWidth="1"/>
    <col min="8444" max="8445" width="0" style="22" hidden="1" customWidth="1"/>
    <col min="8446" max="8446" width="16.42578125" style="22" customWidth="1"/>
    <col min="8447" max="8447" width="14.7109375" style="22" customWidth="1"/>
    <col min="8448" max="8448" width="14.5703125" style="22" customWidth="1"/>
    <col min="8449" max="8697" width="9.140625" style="22"/>
    <col min="8698" max="8698" width="29.28515625" style="22" customWidth="1"/>
    <col min="8699" max="8699" width="82" style="22" customWidth="1"/>
    <col min="8700" max="8701" width="0" style="22" hidden="1" customWidth="1"/>
    <col min="8702" max="8702" width="16.42578125" style="22" customWidth="1"/>
    <col min="8703" max="8703" width="14.7109375" style="22" customWidth="1"/>
    <col min="8704" max="8704" width="14.5703125" style="22" customWidth="1"/>
    <col min="8705" max="8953" width="9.140625" style="22"/>
    <col min="8954" max="8954" width="29.28515625" style="22" customWidth="1"/>
    <col min="8955" max="8955" width="82" style="22" customWidth="1"/>
    <col min="8956" max="8957" width="0" style="22" hidden="1" customWidth="1"/>
    <col min="8958" max="8958" width="16.42578125" style="22" customWidth="1"/>
    <col min="8959" max="8959" width="14.7109375" style="22" customWidth="1"/>
    <col min="8960" max="8960" width="14.5703125" style="22" customWidth="1"/>
    <col min="8961" max="9209" width="9.140625" style="22"/>
    <col min="9210" max="9210" width="29.28515625" style="22" customWidth="1"/>
    <col min="9211" max="9211" width="82" style="22" customWidth="1"/>
    <col min="9212" max="9213" width="0" style="22" hidden="1" customWidth="1"/>
    <col min="9214" max="9214" width="16.42578125" style="22" customWidth="1"/>
    <col min="9215" max="9215" width="14.7109375" style="22" customWidth="1"/>
    <col min="9216" max="9216" width="14.5703125" style="22" customWidth="1"/>
    <col min="9217" max="9465" width="9.140625" style="22"/>
    <col min="9466" max="9466" width="29.28515625" style="22" customWidth="1"/>
    <col min="9467" max="9467" width="82" style="22" customWidth="1"/>
    <col min="9468" max="9469" width="0" style="22" hidden="1" customWidth="1"/>
    <col min="9470" max="9470" width="16.42578125" style="22" customWidth="1"/>
    <col min="9471" max="9471" width="14.7109375" style="22" customWidth="1"/>
    <col min="9472" max="9472" width="14.5703125" style="22" customWidth="1"/>
    <col min="9473" max="9721" width="9.140625" style="22"/>
    <col min="9722" max="9722" width="29.28515625" style="22" customWidth="1"/>
    <col min="9723" max="9723" width="82" style="22" customWidth="1"/>
    <col min="9724" max="9725" width="0" style="22" hidden="1" customWidth="1"/>
    <col min="9726" max="9726" width="16.42578125" style="22" customWidth="1"/>
    <col min="9727" max="9727" width="14.7109375" style="22" customWidth="1"/>
    <col min="9728" max="9728" width="14.5703125" style="22" customWidth="1"/>
    <col min="9729" max="9977" width="9.140625" style="22"/>
    <col min="9978" max="9978" width="29.28515625" style="22" customWidth="1"/>
    <col min="9979" max="9979" width="82" style="22" customWidth="1"/>
    <col min="9980" max="9981" width="0" style="22" hidden="1" customWidth="1"/>
    <col min="9982" max="9982" width="16.42578125" style="22" customWidth="1"/>
    <col min="9983" max="9983" width="14.7109375" style="22" customWidth="1"/>
    <col min="9984" max="9984" width="14.5703125" style="22" customWidth="1"/>
    <col min="9985" max="10233" width="9.140625" style="22"/>
    <col min="10234" max="10234" width="29.28515625" style="22" customWidth="1"/>
    <col min="10235" max="10235" width="82" style="22" customWidth="1"/>
    <col min="10236" max="10237" width="0" style="22" hidden="1" customWidth="1"/>
    <col min="10238" max="10238" width="16.42578125" style="22" customWidth="1"/>
    <col min="10239" max="10239" width="14.7109375" style="22" customWidth="1"/>
    <col min="10240" max="10240" width="14.5703125" style="22" customWidth="1"/>
    <col min="10241" max="10489" width="9.140625" style="22"/>
    <col min="10490" max="10490" width="29.28515625" style="22" customWidth="1"/>
    <col min="10491" max="10491" width="82" style="22" customWidth="1"/>
    <col min="10492" max="10493" width="0" style="22" hidden="1" customWidth="1"/>
    <col min="10494" max="10494" width="16.42578125" style="22" customWidth="1"/>
    <col min="10495" max="10495" width="14.7109375" style="22" customWidth="1"/>
    <col min="10496" max="10496" width="14.5703125" style="22" customWidth="1"/>
    <col min="10497" max="10745" width="9.140625" style="22"/>
    <col min="10746" max="10746" width="29.28515625" style="22" customWidth="1"/>
    <col min="10747" max="10747" width="82" style="22" customWidth="1"/>
    <col min="10748" max="10749" width="0" style="22" hidden="1" customWidth="1"/>
    <col min="10750" max="10750" width="16.42578125" style="22" customWidth="1"/>
    <col min="10751" max="10751" width="14.7109375" style="22" customWidth="1"/>
    <col min="10752" max="10752" width="14.5703125" style="22" customWidth="1"/>
    <col min="10753" max="11001" width="9.140625" style="22"/>
    <col min="11002" max="11002" width="29.28515625" style="22" customWidth="1"/>
    <col min="11003" max="11003" width="82" style="22" customWidth="1"/>
    <col min="11004" max="11005" width="0" style="22" hidden="1" customWidth="1"/>
    <col min="11006" max="11006" width="16.42578125" style="22" customWidth="1"/>
    <col min="11007" max="11007" width="14.7109375" style="22" customWidth="1"/>
    <col min="11008" max="11008" width="14.5703125" style="22" customWidth="1"/>
    <col min="11009" max="11257" width="9.140625" style="22"/>
    <col min="11258" max="11258" width="29.28515625" style="22" customWidth="1"/>
    <col min="11259" max="11259" width="82" style="22" customWidth="1"/>
    <col min="11260" max="11261" width="0" style="22" hidden="1" customWidth="1"/>
    <col min="11262" max="11262" width="16.42578125" style="22" customWidth="1"/>
    <col min="11263" max="11263" width="14.7109375" style="22" customWidth="1"/>
    <col min="11264" max="11264" width="14.5703125" style="22" customWidth="1"/>
    <col min="11265" max="11513" width="9.140625" style="22"/>
    <col min="11514" max="11514" width="29.28515625" style="22" customWidth="1"/>
    <col min="11515" max="11515" width="82" style="22" customWidth="1"/>
    <col min="11516" max="11517" width="0" style="22" hidden="1" customWidth="1"/>
    <col min="11518" max="11518" width="16.42578125" style="22" customWidth="1"/>
    <col min="11519" max="11519" width="14.7109375" style="22" customWidth="1"/>
    <col min="11520" max="11520" width="14.5703125" style="22" customWidth="1"/>
    <col min="11521" max="11769" width="9.140625" style="22"/>
    <col min="11770" max="11770" width="29.28515625" style="22" customWidth="1"/>
    <col min="11771" max="11771" width="82" style="22" customWidth="1"/>
    <col min="11772" max="11773" width="0" style="22" hidden="1" customWidth="1"/>
    <col min="11774" max="11774" width="16.42578125" style="22" customWidth="1"/>
    <col min="11775" max="11775" width="14.7109375" style="22" customWidth="1"/>
    <col min="11776" max="11776" width="14.5703125" style="22" customWidth="1"/>
    <col min="11777" max="12025" width="9.140625" style="22"/>
    <col min="12026" max="12026" width="29.28515625" style="22" customWidth="1"/>
    <col min="12027" max="12027" width="82" style="22" customWidth="1"/>
    <col min="12028" max="12029" width="0" style="22" hidden="1" customWidth="1"/>
    <col min="12030" max="12030" width="16.42578125" style="22" customWidth="1"/>
    <col min="12031" max="12031" width="14.7109375" style="22" customWidth="1"/>
    <col min="12032" max="12032" width="14.5703125" style="22" customWidth="1"/>
    <col min="12033" max="12281" width="9.140625" style="22"/>
    <col min="12282" max="12282" width="29.28515625" style="22" customWidth="1"/>
    <col min="12283" max="12283" width="82" style="22" customWidth="1"/>
    <col min="12284" max="12285" width="0" style="22" hidden="1" customWidth="1"/>
    <col min="12286" max="12286" width="16.42578125" style="22" customWidth="1"/>
    <col min="12287" max="12287" width="14.7109375" style="22" customWidth="1"/>
    <col min="12288" max="12288" width="14.5703125" style="22" customWidth="1"/>
    <col min="12289" max="12537" width="9.140625" style="22"/>
    <col min="12538" max="12538" width="29.28515625" style="22" customWidth="1"/>
    <col min="12539" max="12539" width="82" style="22" customWidth="1"/>
    <col min="12540" max="12541" width="0" style="22" hidden="1" customWidth="1"/>
    <col min="12542" max="12542" width="16.42578125" style="22" customWidth="1"/>
    <col min="12543" max="12543" width="14.7109375" style="22" customWidth="1"/>
    <col min="12544" max="12544" width="14.5703125" style="22" customWidth="1"/>
    <col min="12545" max="12793" width="9.140625" style="22"/>
    <col min="12794" max="12794" width="29.28515625" style="22" customWidth="1"/>
    <col min="12795" max="12795" width="82" style="22" customWidth="1"/>
    <col min="12796" max="12797" width="0" style="22" hidden="1" customWidth="1"/>
    <col min="12798" max="12798" width="16.42578125" style="22" customWidth="1"/>
    <col min="12799" max="12799" width="14.7109375" style="22" customWidth="1"/>
    <col min="12800" max="12800" width="14.5703125" style="22" customWidth="1"/>
    <col min="12801" max="13049" width="9.140625" style="22"/>
    <col min="13050" max="13050" width="29.28515625" style="22" customWidth="1"/>
    <col min="13051" max="13051" width="82" style="22" customWidth="1"/>
    <col min="13052" max="13053" width="0" style="22" hidden="1" customWidth="1"/>
    <col min="13054" max="13054" width="16.42578125" style="22" customWidth="1"/>
    <col min="13055" max="13055" width="14.7109375" style="22" customWidth="1"/>
    <col min="13056" max="13056" width="14.5703125" style="22" customWidth="1"/>
    <col min="13057" max="13305" width="9.140625" style="22"/>
    <col min="13306" max="13306" width="29.28515625" style="22" customWidth="1"/>
    <col min="13307" max="13307" width="82" style="22" customWidth="1"/>
    <col min="13308" max="13309" width="0" style="22" hidden="1" customWidth="1"/>
    <col min="13310" max="13310" width="16.42578125" style="22" customWidth="1"/>
    <col min="13311" max="13311" width="14.7109375" style="22" customWidth="1"/>
    <col min="13312" max="13312" width="14.5703125" style="22" customWidth="1"/>
    <col min="13313" max="13561" width="9.140625" style="22"/>
    <col min="13562" max="13562" width="29.28515625" style="22" customWidth="1"/>
    <col min="13563" max="13563" width="82" style="22" customWidth="1"/>
    <col min="13564" max="13565" width="0" style="22" hidden="1" customWidth="1"/>
    <col min="13566" max="13566" width="16.42578125" style="22" customWidth="1"/>
    <col min="13567" max="13567" width="14.7109375" style="22" customWidth="1"/>
    <col min="13568" max="13568" width="14.5703125" style="22" customWidth="1"/>
    <col min="13569" max="13817" width="9.140625" style="22"/>
    <col min="13818" max="13818" width="29.28515625" style="22" customWidth="1"/>
    <col min="13819" max="13819" width="82" style="22" customWidth="1"/>
    <col min="13820" max="13821" width="0" style="22" hidden="1" customWidth="1"/>
    <col min="13822" max="13822" width="16.42578125" style="22" customWidth="1"/>
    <col min="13823" max="13823" width="14.7109375" style="22" customWidth="1"/>
    <col min="13824" max="13824" width="14.5703125" style="22" customWidth="1"/>
    <col min="13825" max="14073" width="9.140625" style="22"/>
    <col min="14074" max="14074" width="29.28515625" style="22" customWidth="1"/>
    <col min="14075" max="14075" width="82" style="22" customWidth="1"/>
    <col min="14076" max="14077" width="0" style="22" hidden="1" customWidth="1"/>
    <col min="14078" max="14078" width="16.42578125" style="22" customWidth="1"/>
    <col min="14079" max="14079" width="14.7109375" style="22" customWidth="1"/>
    <col min="14080" max="14080" width="14.5703125" style="22" customWidth="1"/>
    <col min="14081" max="14329" width="9.140625" style="22"/>
    <col min="14330" max="14330" width="29.28515625" style="22" customWidth="1"/>
    <col min="14331" max="14331" width="82" style="22" customWidth="1"/>
    <col min="14332" max="14333" width="0" style="22" hidden="1" customWidth="1"/>
    <col min="14334" max="14334" width="16.42578125" style="22" customWidth="1"/>
    <col min="14335" max="14335" width="14.7109375" style="22" customWidth="1"/>
    <col min="14336" max="14336" width="14.5703125" style="22" customWidth="1"/>
    <col min="14337" max="14585" width="9.140625" style="22"/>
    <col min="14586" max="14586" width="29.28515625" style="22" customWidth="1"/>
    <col min="14587" max="14587" width="82" style="22" customWidth="1"/>
    <col min="14588" max="14589" width="0" style="22" hidden="1" customWidth="1"/>
    <col min="14590" max="14590" width="16.42578125" style="22" customWidth="1"/>
    <col min="14591" max="14591" width="14.7109375" style="22" customWidth="1"/>
    <col min="14592" max="14592" width="14.5703125" style="22" customWidth="1"/>
    <col min="14593" max="14841" width="9.140625" style="22"/>
    <col min="14842" max="14842" width="29.28515625" style="22" customWidth="1"/>
    <col min="14843" max="14843" width="82" style="22" customWidth="1"/>
    <col min="14844" max="14845" width="0" style="22" hidden="1" customWidth="1"/>
    <col min="14846" max="14846" width="16.42578125" style="22" customWidth="1"/>
    <col min="14847" max="14847" width="14.7109375" style="22" customWidth="1"/>
    <col min="14848" max="14848" width="14.5703125" style="22" customWidth="1"/>
    <col min="14849" max="15097" width="9.140625" style="22"/>
    <col min="15098" max="15098" width="29.28515625" style="22" customWidth="1"/>
    <col min="15099" max="15099" width="82" style="22" customWidth="1"/>
    <col min="15100" max="15101" width="0" style="22" hidden="1" customWidth="1"/>
    <col min="15102" max="15102" width="16.42578125" style="22" customWidth="1"/>
    <col min="15103" max="15103" width="14.7109375" style="22" customWidth="1"/>
    <col min="15104" max="15104" width="14.5703125" style="22" customWidth="1"/>
    <col min="15105" max="15353" width="9.140625" style="22"/>
    <col min="15354" max="15354" width="29.28515625" style="22" customWidth="1"/>
    <col min="15355" max="15355" width="82" style="22" customWidth="1"/>
    <col min="15356" max="15357" width="0" style="22" hidden="1" customWidth="1"/>
    <col min="15358" max="15358" width="16.42578125" style="22" customWidth="1"/>
    <col min="15359" max="15359" width="14.7109375" style="22" customWidth="1"/>
    <col min="15360" max="15360" width="14.5703125" style="22" customWidth="1"/>
    <col min="15361" max="15609" width="9.140625" style="22"/>
    <col min="15610" max="15610" width="29.28515625" style="22" customWidth="1"/>
    <col min="15611" max="15611" width="82" style="22" customWidth="1"/>
    <col min="15612" max="15613" width="0" style="22" hidden="1" customWidth="1"/>
    <col min="15614" max="15614" width="16.42578125" style="22" customWidth="1"/>
    <col min="15615" max="15615" width="14.7109375" style="22" customWidth="1"/>
    <col min="15616" max="15616" width="14.5703125" style="22" customWidth="1"/>
    <col min="15617" max="15865" width="9.140625" style="22"/>
    <col min="15866" max="15866" width="29.28515625" style="22" customWidth="1"/>
    <col min="15867" max="15867" width="82" style="22" customWidth="1"/>
    <col min="15868" max="15869" width="0" style="22" hidden="1" customWidth="1"/>
    <col min="15870" max="15870" width="16.42578125" style="22" customWidth="1"/>
    <col min="15871" max="15871" width="14.7109375" style="22" customWidth="1"/>
    <col min="15872" max="15872" width="14.5703125" style="22" customWidth="1"/>
    <col min="15873" max="16121" width="9.140625" style="22"/>
    <col min="16122" max="16122" width="29.28515625" style="22" customWidth="1"/>
    <col min="16123" max="16123" width="82" style="22" customWidth="1"/>
    <col min="16124" max="16125" width="0" style="22" hidden="1" customWidth="1"/>
    <col min="16126" max="16126" width="16.42578125" style="22" customWidth="1"/>
    <col min="16127" max="16127" width="14.7109375" style="22" customWidth="1"/>
    <col min="16128" max="16128" width="14.5703125" style="22" customWidth="1"/>
    <col min="16129" max="16384" width="9.140625" style="22"/>
  </cols>
  <sheetData>
    <row r="1" spans="1:6" ht="15.75" x14ac:dyDescent="0.2">
      <c r="C1" s="23" t="s">
        <v>531</v>
      </c>
    </row>
    <row r="2" spans="1:6" ht="15.75" x14ac:dyDescent="0.2">
      <c r="A2" s="24"/>
      <c r="C2" s="2" t="s">
        <v>532</v>
      </c>
    </row>
    <row r="3" spans="1:6" ht="15.75" x14ac:dyDescent="0.2">
      <c r="C3" s="3" t="s">
        <v>533</v>
      </c>
    </row>
    <row r="4" spans="1:6" ht="15.75" x14ac:dyDescent="0.2">
      <c r="C4" s="3" t="s">
        <v>856</v>
      </c>
      <c r="D4" s="3"/>
      <c r="E4" s="3"/>
      <c r="F4" s="3"/>
    </row>
    <row r="5" spans="1:6" x14ac:dyDescent="0.2">
      <c r="C5" s="25"/>
    </row>
    <row r="6" spans="1:6" ht="15.75" x14ac:dyDescent="0.2">
      <c r="B6" s="41"/>
    </row>
    <row r="7" spans="1:6" ht="18.75" x14ac:dyDescent="0.2">
      <c r="A7" s="248" t="s">
        <v>634</v>
      </c>
      <c r="B7" s="248"/>
      <c r="C7" s="248"/>
      <c r="D7" s="248"/>
      <c r="E7" s="248"/>
    </row>
    <row r="8" spans="1:6" ht="18.75" x14ac:dyDescent="0.2">
      <c r="A8" s="249"/>
      <c r="B8" s="249"/>
      <c r="C8" s="26"/>
      <c r="D8" s="26"/>
      <c r="E8" s="26"/>
    </row>
    <row r="9" spans="1:6" ht="21.75" customHeight="1" x14ac:dyDescent="0.25">
      <c r="A9" s="27"/>
      <c r="B9" s="27"/>
      <c r="C9" s="75"/>
      <c r="D9" s="75"/>
      <c r="E9" s="28" t="s">
        <v>626</v>
      </c>
    </row>
    <row r="10" spans="1:6" ht="56.25" x14ac:dyDescent="0.2">
      <c r="A10" s="29" t="s">
        <v>627</v>
      </c>
      <c r="B10" s="30" t="s">
        <v>628</v>
      </c>
      <c r="C10" s="31" t="s">
        <v>527</v>
      </c>
      <c r="D10" s="31" t="s">
        <v>528</v>
      </c>
      <c r="E10" s="31" t="s">
        <v>529</v>
      </c>
    </row>
    <row r="11" spans="1:6" ht="18.75" x14ac:dyDescent="0.2">
      <c r="A11" s="30">
        <v>1</v>
      </c>
      <c r="B11" s="30">
        <v>2</v>
      </c>
      <c r="C11" s="30">
        <v>3</v>
      </c>
      <c r="D11" s="30">
        <v>4</v>
      </c>
      <c r="E11" s="30">
        <v>5</v>
      </c>
    </row>
    <row r="12" spans="1:6" ht="18.75" x14ac:dyDescent="0.2">
      <c r="A12" s="32"/>
      <c r="B12" s="33"/>
      <c r="C12" s="34"/>
      <c r="D12" s="34"/>
      <c r="E12" s="34"/>
    </row>
    <row r="13" spans="1:6" ht="37.5" x14ac:dyDescent="0.3">
      <c r="A13" s="42" t="s">
        <v>638</v>
      </c>
      <c r="B13" s="35" t="s">
        <v>637</v>
      </c>
      <c r="C13" s="36">
        <f>3272250.32739+211455.7-7125</f>
        <v>3476581.0273900004</v>
      </c>
      <c r="D13" s="36">
        <v>3224878.2</v>
      </c>
      <c r="E13" s="36">
        <v>3062199.8</v>
      </c>
      <c r="F13" s="71"/>
    </row>
    <row r="14" spans="1:6" ht="18.75" x14ac:dyDescent="0.3">
      <c r="A14" s="42"/>
      <c r="B14" s="35"/>
      <c r="C14" s="36"/>
      <c r="D14" s="36"/>
      <c r="E14" s="36"/>
    </row>
    <row r="15" spans="1:6" ht="18.75" x14ac:dyDescent="0.3">
      <c r="A15" s="50"/>
      <c r="B15" s="53"/>
      <c r="C15" s="51"/>
      <c r="D15" s="68"/>
      <c r="E15" s="69"/>
    </row>
    <row r="16" spans="1:6" ht="37.5" x14ac:dyDescent="0.3">
      <c r="A16" s="52" t="s">
        <v>629</v>
      </c>
      <c r="B16" s="54" t="s">
        <v>639</v>
      </c>
      <c r="C16" s="76">
        <f>3285516.15673+26358.82725+237875.5363-7125</f>
        <v>3542625.5202799998</v>
      </c>
      <c r="D16" s="36">
        <v>3224878.2</v>
      </c>
      <c r="E16" s="36">
        <v>3062199.8</v>
      </c>
      <c r="F16" s="70"/>
    </row>
    <row r="17" spans="1:5" ht="18.75" x14ac:dyDescent="0.3">
      <c r="A17" s="38"/>
      <c r="B17" s="39"/>
      <c r="C17" s="55"/>
      <c r="D17" s="37"/>
      <c r="E17" s="40"/>
    </row>
    <row r="18" spans="1:5" ht="12.75" customHeight="1" x14ac:dyDescent="0.2">
      <c r="A18" s="250"/>
      <c r="B18" s="252" t="s">
        <v>630</v>
      </c>
      <c r="C18" s="253">
        <f>C16-C13</f>
        <v>66044.492889999412</v>
      </c>
      <c r="D18" s="253">
        <f t="shared" ref="D18:E18" si="0">D16-D13</f>
        <v>0</v>
      </c>
      <c r="E18" s="253">
        <f t="shared" si="0"/>
        <v>0</v>
      </c>
    </row>
    <row r="19" spans="1:5" ht="24" customHeight="1" x14ac:dyDescent="0.2">
      <c r="A19" s="251"/>
      <c r="B19" s="252"/>
      <c r="C19" s="254"/>
      <c r="D19" s="254"/>
      <c r="E19" s="254"/>
    </row>
    <row r="21" spans="1:5" ht="15" hidden="1" x14ac:dyDescent="0.2">
      <c r="B21" s="77" t="s">
        <v>631</v>
      </c>
      <c r="C21" s="67">
        <v>3285092.5</v>
      </c>
      <c r="D21" s="67">
        <v>3215056.5</v>
      </c>
      <c r="E21" s="67">
        <v>3018558.8</v>
      </c>
    </row>
    <row r="22" spans="1:5" ht="15" hidden="1" x14ac:dyDescent="0.2">
      <c r="B22" s="77" t="s">
        <v>632</v>
      </c>
      <c r="C22" s="78">
        <v>3327092.5000000005</v>
      </c>
      <c r="D22" s="78">
        <v>3215056.5024999999</v>
      </c>
      <c r="E22" s="78">
        <v>3018558.8000000007</v>
      </c>
    </row>
    <row r="23" spans="1:5" ht="15" hidden="1" x14ac:dyDescent="0.2">
      <c r="B23" s="77" t="s">
        <v>633</v>
      </c>
      <c r="C23" s="78">
        <f>C21-C22</f>
        <v>-42000.000000000466</v>
      </c>
      <c r="D23" s="78">
        <f t="shared" ref="D23:E23" si="1">D21-D22</f>
        <v>-2.4999999441206455E-3</v>
      </c>
      <c r="E23" s="78">
        <f t="shared" si="1"/>
        <v>0</v>
      </c>
    </row>
    <row r="24" spans="1:5" hidden="1" x14ac:dyDescent="0.2"/>
    <row r="25" spans="1:5" hidden="1" x14ac:dyDescent="0.2"/>
    <row r="26" spans="1:5" ht="18" x14ac:dyDescent="0.25">
      <c r="B26" s="72"/>
      <c r="C26" s="73"/>
      <c r="D26" s="74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71"/>
  <sheetViews>
    <sheetView tabSelected="1" topLeftCell="A36" workbookViewId="0">
      <selection activeCell="A70" sqref="A70:XFD70"/>
    </sheetView>
  </sheetViews>
  <sheetFormatPr defaultRowHeight="15.75" x14ac:dyDescent="0.25"/>
  <cols>
    <col min="1" max="1" width="118.42578125" style="182" customWidth="1"/>
    <col min="2" max="2" width="17.140625" style="205" hidden="1" customWidth="1"/>
    <col min="3" max="3" width="14.7109375" style="205" hidden="1" customWidth="1"/>
    <col min="4" max="4" width="16.140625" style="205" customWidth="1"/>
    <col min="5" max="6" width="15.140625" style="205" hidden="1" customWidth="1"/>
    <col min="7" max="7" width="15.140625" style="205" customWidth="1"/>
    <col min="8" max="8" width="15.85546875" style="205" hidden="1" customWidth="1"/>
    <col min="9" max="9" width="15.140625" style="205" hidden="1" customWidth="1"/>
    <col min="10" max="10" width="15.140625" style="205" customWidth="1"/>
    <col min="11" max="16384" width="9.140625" style="180"/>
  </cols>
  <sheetData>
    <row r="1" spans="1:10" x14ac:dyDescent="0.25">
      <c r="A1" s="176"/>
      <c r="B1" s="177"/>
      <c r="C1" s="177"/>
      <c r="D1" s="178" t="s">
        <v>846</v>
      </c>
      <c r="E1" s="178"/>
      <c r="F1" s="178"/>
      <c r="G1" s="178"/>
      <c r="H1" s="179"/>
      <c r="I1" s="178"/>
      <c r="J1" s="178"/>
    </row>
    <row r="2" spans="1:10" x14ac:dyDescent="0.25">
      <c r="A2" s="176"/>
      <c r="B2" s="181"/>
      <c r="C2" s="181"/>
      <c r="D2" s="182" t="s">
        <v>532</v>
      </c>
      <c r="E2" s="182"/>
      <c r="F2" s="182"/>
      <c r="G2" s="182"/>
      <c r="H2" s="179"/>
      <c r="I2" s="182"/>
      <c r="J2" s="182"/>
    </row>
    <row r="3" spans="1:10" x14ac:dyDescent="0.25">
      <c r="A3" s="176"/>
      <c r="B3" s="182"/>
      <c r="C3" s="182"/>
      <c r="D3" s="182" t="s">
        <v>533</v>
      </c>
      <c r="E3" s="182"/>
      <c r="F3" s="182"/>
      <c r="G3" s="182"/>
      <c r="H3" s="179"/>
      <c r="I3" s="182"/>
      <c r="J3" s="182"/>
    </row>
    <row r="4" spans="1:10" x14ac:dyDescent="0.25">
      <c r="A4" s="176"/>
      <c r="B4" s="182"/>
      <c r="C4" s="182"/>
      <c r="D4" s="3" t="s">
        <v>856</v>
      </c>
      <c r="E4" s="182"/>
      <c r="F4" s="182"/>
      <c r="G4" s="182"/>
      <c r="H4" s="182"/>
      <c r="I4" s="182"/>
      <c r="J4" s="182"/>
    </row>
    <row r="5" spans="1:10" x14ac:dyDescent="0.25">
      <c r="A5" s="176"/>
      <c r="B5" s="182"/>
      <c r="C5" s="182"/>
      <c r="D5" s="182"/>
      <c r="E5" s="182"/>
      <c r="F5" s="182"/>
      <c r="G5" s="182"/>
      <c r="H5" s="182"/>
      <c r="I5" s="182"/>
      <c r="J5" s="182"/>
    </row>
    <row r="6" spans="1:10" ht="36" customHeight="1" x14ac:dyDescent="0.25">
      <c r="A6" s="228" t="s">
        <v>795</v>
      </c>
      <c r="B6" s="228"/>
      <c r="C6" s="228"/>
      <c r="D6" s="228"/>
      <c r="E6" s="228"/>
      <c r="F6" s="228"/>
      <c r="G6" s="228"/>
      <c r="H6" s="228"/>
      <c r="I6" s="228"/>
      <c r="J6" s="228"/>
    </row>
    <row r="7" spans="1:10" ht="19.5" customHeight="1" x14ac:dyDescent="0.25">
      <c r="A7" s="255" t="s">
        <v>695</v>
      </c>
      <c r="B7" s="255"/>
      <c r="C7" s="255"/>
      <c r="D7" s="255"/>
      <c r="E7" s="255"/>
      <c r="F7" s="255"/>
      <c r="G7" s="255"/>
      <c r="H7" s="255"/>
      <c r="I7" s="255"/>
      <c r="J7" s="255"/>
    </row>
    <row r="8" spans="1:10" ht="21.75" customHeight="1" x14ac:dyDescent="0.25">
      <c r="A8" s="207"/>
      <c r="B8" s="207"/>
      <c r="C8" s="75"/>
      <c r="D8" s="75"/>
      <c r="E8" s="207"/>
      <c r="F8" s="207"/>
      <c r="G8" s="207"/>
      <c r="H8" s="208"/>
      <c r="I8" s="207"/>
      <c r="J8" s="208" t="s">
        <v>525</v>
      </c>
    </row>
    <row r="9" spans="1:10" ht="43.5" customHeight="1" x14ac:dyDescent="0.25">
      <c r="A9" s="183" t="s">
        <v>796</v>
      </c>
      <c r="B9" s="123" t="s">
        <v>678</v>
      </c>
      <c r="C9" s="123" t="s">
        <v>797</v>
      </c>
      <c r="D9" s="123" t="s">
        <v>527</v>
      </c>
      <c r="E9" s="184" t="s">
        <v>798</v>
      </c>
      <c r="F9" s="123" t="s">
        <v>797</v>
      </c>
      <c r="G9" s="184" t="s">
        <v>799</v>
      </c>
      <c r="H9" s="184" t="s">
        <v>800</v>
      </c>
      <c r="I9" s="123" t="s">
        <v>797</v>
      </c>
      <c r="J9" s="123" t="s">
        <v>801</v>
      </c>
    </row>
    <row r="10" spans="1:10" ht="15.75" customHeight="1" x14ac:dyDescent="0.25">
      <c r="A10" s="185">
        <v>1</v>
      </c>
      <c r="B10" s="158">
        <v>2</v>
      </c>
      <c r="C10" s="158">
        <v>3</v>
      </c>
      <c r="D10" s="158">
        <v>2</v>
      </c>
      <c r="E10" s="185" t="s">
        <v>613</v>
      </c>
      <c r="F10" s="185"/>
      <c r="G10" s="185" t="s">
        <v>536</v>
      </c>
      <c r="H10" s="158">
        <v>6</v>
      </c>
      <c r="I10" s="185"/>
      <c r="J10" s="185" t="s">
        <v>537</v>
      </c>
    </row>
    <row r="11" spans="1:10" hidden="1" x14ac:dyDescent="0.25">
      <c r="A11" s="186" t="s">
        <v>802</v>
      </c>
      <c r="B11" s="187">
        <f>SUM(B12:B14)</f>
        <v>196879.19999999998</v>
      </c>
      <c r="C11" s="187">
        <f>SUM(C12:C14)</f>
        <v>0</v>
      </c>
      <c r="D11" s="187">
        <f>B11+C11</f>
        <v>196879.19999999998</v>
      </c>
      <c r="E11" s="187">
        <f t="shared" ref="E11:J11" si="0">SUM(E12:E14)</f>
        <v>134709.29999999999</v>
      </c>
      <c r="F11" s="187">
        <f t="shared" si="0"/>
        <v>0</v>
      </c>
      <c r="G11" s="187">
        <f t="shared" si="0"/>
        <v>134709.29999999999</v>
      </c>
      <c r="H11" s="187">
        <f t="shared" si="0"/>
        <v>144711.20000000001</v>
      </c>
      <c r="I11" s="187">
        <f t="shared" si="0"/>
        <v>0</v>
      </c>
      <c r="J11" s="187">
        <f t="shared" si="0"/>
        <v>144711.20000000001</v>
      </c>
    </row>
    <row r="12" spans="1:10" ht="31.5" hidden="1" x14ac:dyDescent="0.25">
      <c r="A12" s="188" t="s">
        <v>803</v>
      </c>
      <c r="B12" s="189">
        <v>149321.9</v>
      </c>
      <c r="C12" s="189"/>
      <c r="D12" s="190">
        <f t="shared" ref="D12:D65" si="1">B12+C12</f>
        <v>149321.9</v>
      </c>
      <c r="E12" s="189">
        <v>134709.29999999999</v>
      </c>
      <c r="F12" s="189"/>
      <c r="G12" s="189">
        <f>E12</f>
        <v>134709.29999999999</v>
      </c>
      <c r="H12" s="189">
        <v>144711.20000000001</v>
      </c>
      <c r="I12" s="189"/>
      <c r="J12" s="189">
        <f>H12</f>
        <v>144711.20000000001</v>
      </c>
    </row>
    <row r="13" spans="1:10" ht="31.5" hidden="1" x14ac:dyDescent="0.25">
      <c r="A13" s="188" t="s">
        <v>804</v>
      </c>
      <c r="B13" s="189">
        <v>42106.9</v>
      </c>
      <c r="C13" s="189"/>
      <c r="D13" s="190">
        <f t="shared" si="1"/>
        <v>42106.9</v>
      </c>
      <c r="E13" s="191"/>
      <c r="F13" s="191"/>
      <c r="G13" s="189"/>
      <c r="H13" s="191"/>
      <c r="I13" s="191"/>
      <c r="J13" s="191"/>
    </row>
    <row r="14" spans="1:10" ht="31.5" hidden="1" x14ac:dyDescent="0.25">
      <c r="A14" s="188" t="s">
        <v>805</v>
      </c>
      <c r="B14" s="189">
        <v>5450.4</v>
      </c>
      <c r="C14" s="189"/>
      <c r="D14" s="190">
        <f t="shared" si="1"/>
        <v>5450.4</v>
      </c>
      <c r="E14" s="191"/>
      <c r="F14" s="191"/>
      <c r="G14" s="189"/>
      <c r="H14" s="191"/>
      <c r="I14" s="191"/>
      <c r="J14" s="191"/>
    </row>
    <row r="15" spans="1:10" hidden="1" x14ac:dyDescent="0.25">
      <c r="A15" s="186" t="s">
        <v>806</v>
      </c>
      <c r="B15" s="192">
        <f>SUM(B16:B17)</f>
        <v>6204.8</v>
      </c>
      <c r="C15" s="192">
        <f t="shared" ref="C15:J15" si="2">SUM(C16:C17)</f>
        <v>7.3999999999999773</v>
      </c>
      <c r="D15" s="192">
        <f t="shared" si="2"/>
        <v>6212.2</v>
      </c>
      <c r="E15" s="192">
        <f t="shared" si="2"/>
        <v>5893</v>
      </c>
      <c r="F15" s="192">
        <f t="shared" si="2"/>
        <v>-1.5999999999999996</v>
      </c>
      <c r="G15" s="192">
        <f t="shared" si="2"/>
        <v>5891.4000000000005</v>
      </c>
      <c r="H15" s="192">
        <f t="shared" si="2"/>
        <v>5893</v>
      </c>
      <c r="I15" s="192">
        <f t="shared" si="2"/>
        <v>-1.7999999999999989</v>
      </c>
      <c r="J15" s="192">
        <f t="shared" si="2"/>
        <v>5891.2</v>
      </c>
    </row>
    <row r="16" spans="1:10" ht="31.5" hidden="1" x14ac:dyDescent="0.25">
      <c r="A16" s="193" t="s">
        <v>72</v>
      </c>
      <c r="B16" s="189">
        <v>324.5</v>
      </c>
      <c r="C16" s="189">
        <f>D16-B16</f>
        <v>7.3999999999999773</v>
      </c>
      <c r="D16" s="190">
        <v>331.9</v>
      </c>
      <c r="E16" s="189">
        <v>12.7</v>
      </c>
      <c r="F16" s="189">
        <f>G16-E16</f>
        <v>-1.5999999999999996</v>
      </c>
      <c r="G16" s="189">
        <v>11.1</v>
      </c>
      <c r="H16" s="189">
        <v>12.7</v>
      </c>
      <c r="I16" s="189">
        <f>J16-H16</f>
        <v>-1.7999999999999989</v>
      </c>
      <c r="J16" s="189">
        <v>10.9</v>
      </c>
    </row>
    <row r="17" spans="1:10" hidden="1" x14ac:dyDescent="0.25">
      <c r="A17" s="193" t="s">
        <v>112</v>
      </c>
      <c r="B17" s="189">
        <v>5880.3</v>
      </c>
      <c r="C17" s="189"/>
      <c r="D17" s="190">
        <f t="shared" si="1"/>
        <v>5880.3</v>
      </c>
      <c r="E17" s="189">
        <v>5880.3</v>
      </c>
      <c r="F17" s="189"/>
      <c r="G17" s="189">
        <f>E17</f>
        <v>5880.3</v>
      </c>
      <c r="H17" s="189">
        <v>5880.3</v>
      </c>
      <c r="I17" s="189"/>
      <c r="J17" s="189">
        <f>H17</f>
        <v>5880.3</v>
      </c>
    </row>
    <row r="18" spans="1:10" hidden="1" x14ac:dyDescent="0.25">
      <c r="A18" s="186" t="s">
        <v>807</v>
      </c>
      <c r="B18" s="187">
        <f>SUM(B19:B35)</f>
        <v>1140447.2999999998</v>
      </c>
      <c r="C18" s="187">
        <f>SUM(C19:C35)</f>
        <v>2521.8999999999992</v>
      </c>
      <c r="D18" s="187">
        <f t="shared" si="1"/>
        <v>1142969.1999999997</v>
      </c>
      <c r="E18" s="187">
        <f>SUM(E19:E35)</f>
        <v>1137149.2000000002</v>
      </c>
      <c r="F18" s="187">
        <f t="shared" ref="F18:J18" si="3">SUM(F19:F35)</f>
        <v>9804.1000000000458</v>
      </c>
      <c r="G18" s="187">
        <f t="shared" si="3"/>
        <v>1146953.3000000003</v>
      </c>
      <c r="H18" s="187">
        <f t="shared" si="3"/>
        <v>1139151.1000000001</v>
      </c>
      <c r="I18" s="187">
        <f t="shared" si="3"/>
        <v>9815.9999999999527</v>
      </c>
      <c r="J18" s="187">
        <f t="shared" si="3"/>
        <v>1148967.1000000001</v>
      </c>
    </row>
    <row r="19" spans="1:10" hidden="1" x14ac:dyDescent="0.25">
      <c r="A19" s="193" t="s">
        <v>404</v>
      </c>
      <c r="B19" s="189">
        <v>1079801.3</v>
      </c>
      <c r="C19" s="189">
        <f>D19-B19</f>
        <v>2414.5</v>
      </c>
      <c r="D19" s="190">
        <v>1082215.8</v>
      </c>
      <c r="E19" s="189">
        <v>1082474.5</v>
      </c>
      <c r="F19" s="189">
        <f>G19-E19</f>
        <v>9672.3000000000466</v>
      </c>
      <c r="G19" s="189">
        <v>1092146.8</v>
      </c>
      <c r="H19" s="189">
        <v>1085855.7</v>
      </c>
      <c r="I19" s="189">
        <f>J19-H19</f>
        <v>9684.1999999999534</v>
      </c>
      <c r="J19" s="189">
        <v>1095539.8999999999</v>
      </c>
    </row>
    <row r="20" spans="1:10" hidden="1" x14ac:dyDescent="0.25">
      <c r="A20" s="193" t="s">
        <v>635</v>
      </c>
      <c r="B20" s="189">
        <v>4910.2</v>
      </c>
      <c r="C20" s="189"/>
      <c r="D20" s="190">
        <f t="shared" si="1"/>
        <v>4910.2</v>
      </c>
      <c r="E20" s="189">
        <v>5046.3</v>
      </c>
      <c r="F20" s="189"/>
      <c r="G20" s="189">
        <v>5046.3</v>
      </c>
      <c r="H20" s="189">
        <v>5046.3</v>
      </c>
      <c r="I20" s="189"/>
      <c r="J20" s="189">
        <v>5046.3</v>
      </c>
    </row>
    <row r="21" spans="1:10" ht="31.5" hidden="1" x14ac:dyDescent="0.25">
      <c r="A21" s="188" t="s">
        <v>808</v>
      </c>
      <c r="B21" s="189">
        <v>485</v>
      </c>
      <c r="C21" s="189"/>
      <c r="D21" s="190">
        <f t="shared" si="1"/>
        <v>485</v>
      </c>
      <c r="E21" s="189">
        <v>551</v>
      </c>
      <c r="F21" s="189"/>
      <c r="G21" s="189">
        <v>551</v>
      </c>
      <c r="H21" s="189">
        <v>591</v>
      </c>
      <c r="I21" s="189"/>
      <c r="J21" s="189">
        <v>591</v>
      </c>
    </row>
    <row r="22" spans="1:10" ht="50.25" hidden="1" customHeight="1" x14ac:dyDescent="0.25">
      <c r="A22" s="193" t="s">
        <v>317</v>
      </c>
      <c r="B22" s="189">
        <v>6124.3</v>
      </c>
      <c r="C22" s="189"/>
      <c r="D22" s="190">
        <f t="shared" si="1"/>
        <v>6124.3</v>
      </c>
      <c r="E22" s="189">
        <v>3062.1</v>
      </c>
      <c r="F22" s="189"/>
      <c r="G22" s="189">
        <v>3062.1</v>
      </c>
      <c r="H22" s="189">
        <v>3062.1</v>
      </c>
      <c r="I22" s="189"/>
      <c r="J22" s="189">
        <v>3062.1</v>
      </c>
    </row>
    <row r="23" spans="1:10" ht="31.5" hidden="1" x14ac:dyDescent="0.25">
      <c r="A23" s="193" t="s">
        <v>575</v>
      </c>
      <c r="B23" s="189">
        <v>9186.4</v>
      </c>
      <c r="C23" s="189"/>
      <c r="D23" s="190">
        <f t="shared" si="1"/>
        <v>9186.4</v>
      </c>
      <c r="E23" s="189">
        <v>12248.6</v>
      </c>
      <c r="F23" s="189"/>
      <c r="G23" s="189">
        <v>12248.6</v>
      </c>
      <c r="H23" s="189">
        <v>12248.5</v>
      </c>
      <c r="I23" s="189"/>
      <c r="J23" s="189">
        <v>12248.5</v>
      </c>
    </row>
    <row r="24" spans="1:10" ht="35.25" hidden="1" customHeight="1" x14ac:dyDescent="0.25">
      <c r="A24" s="193" t="s">
        <v>49</v>
      </c>
      <c r="B24" s="189">
        <v>264</v>
      </c>
      <c r="C24" s="189"/>
      <c r="D24" s="190">
        <f t="shared" si="1"/>
        <v>264</v>
      </c>
      <c r="E24" s="189">
        <v>271.5</v>
      </c>
      <c r="F24" s="189"/>
      <c r="G24" s="189">
        <v>271.5</v>
      </c>
      <c r="H24" s="189">
        <v>271.5</v>
      </c>
      <c r="I24" s="189"/>
      <c r="J24" s="189">
        <v>271.5</v>
      </c>
    </row>
    <row r="25" spans="1:10" ht="22.5" hidden="1" customHeight="1" x14ac:dyDescent="0.25">
      <c r="A25" s="193" t="s">
        <v>423</v>
      </c>
      <c r="B25" s="189">
        <v>23543.3</v>
      </c>
      <c r="C25" s="189">
        <f>D25-B25</f>
        <v>99.299999999999272</v>
      </c>
      <c r="D25" s="190">
        <v>23642.6</v>
      </c>
      <c r="E25" s="189">
        <v>23543.3</v>
      </c>
      <c r="F25" s="189">
        <f>G25-E25</f>
        <v>99.299999999999272</v>
      </c>
      <c r="G25" s="189">
        <v>23642.6</v>
      </c>
      <c r="H25" s="189">
        <v>23543.3</v>
      </c>
      <c r="I25" s="189">
        <f>J25-H25</f>
        <v>99.299999999999272</v>
      </c>
      <c r="J25" s="189">
        <v>23642.6</v>
      </c>
    </row>
    <row r="26" spans="1:10" ht="47.25" hidden="1" x14ac:dyDescent="0.25">
      <c r="A26" s="193" t="s">
        <v>439</v>
      </c>
      <c r="B26" s="189">
        <v>4716.6000000000004</v>
      </c>
      <c r="C26" s="189"/>
      <c r="D26" s="190">
        <f t="shared" si="1"/>
        <v>4716.6000000000004</v>
      </c>
      <c r="E26" s="189">
        <v>4716.6000000000004</v>
      </c>
      <c r="F26" s="189"/>
      <c r="G26" s="189">
        <v>4716.6000000000004</v>
      </c>
      <c r="H26" s="189">
        <v>4716.6000000000004</v>
      </c>
      <c r="I26" s="189"/>
      <c r="J26" s="189">
        <v>4716.6000000000004</v>
      </c>
    </row>
    <row r="27" spans="1:10" ht="31.5" hidden="1" x14ac:dyDescent="0.25">
      <c r="A27" s="193" t="s">
        <v>51</v>
      </c>
      <c r="B27" s="189">
        <v>7611.9</v>
      </c>
      <c r="C27" s="189"/>
      <c r="D27" s="190">
        <f t="shared" si="1"/>
        <v>7611.9</v>
      </c>
      <c r="E27" s="189">
        <v>1419.2</v>
      </c>
      <c r="F27" s="189"/>
      <c r="G27" s="189">
        <v>1419.2</v>
      </c>
      <c r="H27" s="194"/>
      <c r="I27" s="189"/>
      <c r="J27" s="194"/>
    </row>
    <row r="28" spans="1:10" ht="31.5" hidden="1" x14ac:dyDescent="0.25">
      <c r="A28" s="193" t="s">
        <v>68</v>
      </c>
      <c r="B28" s="189">
        <v>0.5</v>
      </c>
      <c r="C28" s="189"/>
      <c r="D28" s="190">
        <f t="shared" si="1"/>
        <v>0.5</v>
      </c>
      <c r="E28" s="189">
        <v>0.5</v>
      </c>
      <c r="F28" s="189"/>
      <c r="G28" s="189">
        <v>0.5</v>
      </c>
      <c r="H28" s="189">
        <v>0.5</v>
      </c>
      <c r="I28" s="189"/>
      <c r="J28" s="189">
        <v>0.5</v>
      </c>
    </row>
    <row r="29" spans="1:10" ht="31.5" hidden="1" x14ac:dyDescent="0.25">
      <c r="A29" s="193" t="s">
        <v>809</v>
      </c>
      <c r="B29" s="189">
        <v>919.3</v>
      </c>
      <c r="C29" s="189">
        <f>D29-B29</f>
        <v>8.1000000000000227</v>
      </c>
      <c r="D29" s="190">
        <v>927.4</v>
      </c>
      <c r="E29" s="189">
        <v>919.3</v>
      </c>
      <c r="F29" s="189">
        <f>G29-E29</f>
        <v>32.5</v>
      </c>
      <c r="G29" s="189">
        <v>951.8</v>
      </c>
      <c r="H29" s="189">
        <v>919.3</v>
      </c>
      <c r="I29" s="189">
        <f>J29-H29</f>
        <v>32.5</v>
      </c>
      <c r="J29" s="189">
        <v>951.8</v>
      </c>
    </row>
    <row r="30" spans="1:10" ht="20.25" hidden="1" customHeight="1" x14ac:dyDescent="0.25">
      <c r="A30" s="193" t="s">
        <v>63</v>
      </c>
      <c r="B30" s="189">
        <v>68.400000000000006</v>
      </c>
      <c r="C30" s="189"/>
      <c r="D30" s="190">
        <f t="shared" si="1"/>
        <v>68.400000000000006</v>
      </c>
      <c r="E30" s="189">
        <v>68.400000000000006</v>
      </c>
      <c r="F30" s="189"/>
      <c r="G30" s="189">
        <v>68.400000000000006</v>
      </c>
      <c r="H30" s="189">
        <v>68.400000000000006</v>
      </c>
      <c r="I30" s="189"/>
      <c r="J30" s="189">
        <v>68.400000000000006</v>
      </c>
    </row>
    <row r="31" spans="1:10" ht="20.25" hidden="1" customHeight="1" x14ac:dyDescent="0.25">
      <c r="A31" s="193" t="s">
        <v>65</v>
      </c>
      <c r="B31" s="189">
        <v>175.7</v>
      </c>
      <c r="C31" s="189"/>
      <c r="D31" s="190">
        <f t="shared" si="1"/>
        <v>175.7</v>
      </c>
      <c r="E31" s="189">
        <v>180.7</v>
      </c>
      <c r="F31" s="189"/>
      <c r="G31" s="189">
        <v>180.7</v>
      </c>
      <c r="H31" s="189">
        <v>180.7</v>
      </c>
      <c r="I31" s="189"/>
      <c r="J31" s="189">
        <v>180.7</v>
      </c>
    </row>
    <row r="32" spans="1:10" ht="31.5" hidden="1" x14ac:dyDescent="0.25">
      <c r="A32" s="193" t="s">
        <v>520</v>
      </c>
      <c r="B32" s="189">
        <v>97.4</v>
      </c>
      <c r="C32" s="189"/>
      <c r="D32" s="190">
        <f t="shared" si="1"/>
        <v>97.4</v>
      </c>
      <c r="E32" s="189">
        <v>100.1</v>
      </c>
      <c r="F32" s="189"/>
      <c r="G32" s="189">
        <v>100.1</v>
      </c>
      <c r="H32" s="189">
        <v>100.1</v>
      </c>
      <c r="I32" s="189"/>
      <c r="J32" s="189">
        <v>100.1</v>
      </c>
    </row>
    <row r="33" spans="1:10" ht="19.5" hidden="1" customHeight="1" x14ac:dyDescent="0.25">
      <c r="A33" s="193" t="s">
        <v>155</v>
      </c>
      <c r="B33" s="189">
        <v>2399.6999999999998</v>
      </c>
      <c r="C33" s="189"/>
      <c r="D33" s="190">
        <f t="shared" si="1"/>
        <v>2399.6999999999998</v>
      </c>
      <c r="E33" s="189">
        <v>2399.6999999999998</v>
      </c>
      <c r="F33" s="189"/>
      <c r="G33" s="189">
        <v>2399.6999999999998</v>
      </c>
      <c r="H33" s="189">
        <v>2399.6999999999998</v>
      </c>
      <c r="I33" s="189"/>
      <c r="J33" s="189">
        <v>2399.6999999999998</v>
      </c>
    </row>
    <row r="34" spans="1:10" ht="31.5" hidden="1" x14ac:dyDescent="0.25">
      <c r="A34" s="193" t="s">
        <v>157</v>
      </c>
      <c r="B34" s="189">
        <v>126.8</v>
      </c>
      <c r="C34" s="189"/>
      <c r="D34" s="190">
        <f t="shared" si="1"/>
        <v>126.8</v>
      </c>
      <c r="E34" s="189">
        <v>130.4</v>
      </c>
      <c r="F34" s="189"/>
      <c r="G34" s="189">
        <v>130.4</v>
      </c>
      <c r="H34" s="189">
        <v>130.4</v>
      </c>
      <c r="I34" s="189"/>
      <c r="J34" s="189">
        <v>130.4</v>
      </c>
    </row>
    <row r="35" spans="1:10" ht="31.5" hidden="1" x14ac:dyDescent="0.25">
      <c r="A35" s="193" t="s">
        <v>603</v>
      </c>
      <c r="B35" s="189">
        <v>16.5</v>
      </c>
      <c r="C35" s="189"/>
      <c r="D35" s="190">
        <f t="shared" si="1"/>
        <v>16.5</v>
      </c>
      <c r="E35" s="189">
        <v>17</v>
      </c>
      <c r="F35" s="189"/>
      <c r="G35" s="189">
        <v>17</v>
      </c>
      <c r="H35" s="189">
        <v>17</v>
      </c>
      <c r="I35" s="189"/>
      <c r="J35" s="189">
        <v>17</v>
      </c>
    </row>
    <row r="36" spans="1:10" ht="21" customHeight="1" x14ac:dyDescent="0.25">
      <c r="A36" s="186" t="s">
        <v>810</v>
      </c>
      <c r="B36" s="187">
        <f t="shared" ref="B36:J36" si="4">SUM(B37:B65)</f>
        <v>617801.19999999984</v>
      </c>
      <c r="C36" s="187">
        <f t="shared" si="4"/>
        <v>-17371.472609999997</v>
      </c>
      <c r="D36" s="187">
        <f t="shared" si="4"/>
        <v>614169.52738999994</v>
      </c>
      <c r="E36" s="187">
        <f t="shared" si="4"/>
        <v>597106</v>
      </c>
      <c r="F36" s="187">
        <f t="shared" si="4"/>
        <v>-4780.1000000000004</v>
      </c>
      <c r="G36" s="187">
        <f t="shared" si="4"/>
        <v>597125.20000000007</v>
      </c>
      <c r="H36" s="187">
        <f t="shared" si="4"/>
        <v>357437.5</v>
      </c>
      <c r="I36" s="187">
        <f t="shared" si="4"/>
        <v>-5659.8000000000029</v>
      </c>
      <c r="J36" s="187">
        <f t="shared" si="4"/>
        <v>391264.3</v>
      </c>
    </row>
    <row r="37" spans="1:10" ht="31.5" hidden="1" x14ac:dyDescent="0.25">
      <c r="A37" s="193" t="s">
        <v>410</v>
      </c>
      <c r="B37" s="189">
        <v>54531.7</v>
      </c>
      <c r="C37" s="189"/>
      <c r="D37" s="195">
        <f t="shared" si="1"/>
        <v>54531.7</v>
      </c>
      <c r="E37" s="189">
        <v>54531.7</v>
      </c>
      <c r="F37" s="189"/>
      <c r="G37" s="189">
        <v>54531.7</v>
      </c>
      <c r="H37" s="189">
        <v>57226.8</v>
      </c>
      <c r="I37" s="189">
        <f>J37-H37</f>
        <v>-5659.8000000000029</v>
      </c>
      <c r="J37" s="189">
        <v>51567</v>
      </c>
    </row>
    <row r="38" spans="1:10" ht="31.5" hidden="1" x14ac:dyDescent="0.25">
      <c r="A38" s="193" t="s">
        <v>412</v>
      </c>
      <c r="B38" s="189">
        <v>84697.9</v>
      </c>
      <c r="C38" s="189"/>
      <c r="D38" s="190">
        <f t="shared" si="1"/>
        <v>84697.9</v>
      </c>
      <c r="E38" s="189">
        <v>80408.5</v>
      </c>
      <c r="F38" s="189"/>
      <c r="G38" s="189">
        <v>80408.5</v>
      </c>
      <c r="H38" s="189">
        <v>79633.899999999994</v>
      </c>
      <c r="I38" s="189"/>
      <c r="J38" s="189">
        <v>79633.899999999994</v>
      </c>
    </row>
    <row r="39" spans="1:10" ht="96.75" hidden="1" customHeight="1" x14ac:dyDescent="0.25">
      <c r="A39" s="193" t="s">
        <v>811</v>
      </c>
      <c r="B39" s="189">
        <v>5149.8999999999996</v>
      </c>
      <c r="C39" s="189"/>
      <c r="D39" s="190">
        <f t="shared" si="1"/>
        <v>5149.8999999999996</v>
      </c>
      <c r="E39" s="189">
        <v>5177.6000000000004</v>
      </c>
      <c r="F39" s="189"/>
      <c r="G39" s="189">
        <v>5177.6000000000004</v>
      </c>
      <c r="H39" s="189">
        <v>5260.7</v>
      </c>
      <c r="I39" s="189"/>
      <c r="J39" s="189">
        <v>5260.7</v>
      </c>
    </row>
    <row r="40" spans="1:10" ht="33.75" hidden="1" customHeight="1" x14ac:dyDescent="0.25">
      <c r="A40" s="193" t="s">
        <v>390</v>
      </c>
      <c r="B40" s="189">
        <v>2450</v>
      </c>
      <c r="C40" s="189"/>
      <c r="D40" s="190">
        <f t="shared" si="1"/>
        <v>2450</v>
      </c>
      <c r="E40" s="189">
        <v>1400</v>
      </c>
      <c r="F40" s="189"/>
      <c r="G40" s="189">
        <v>1400</v>
      </c>
      <c r="H40" s="189">
        <v>1050</v>
      </c>
      <c r="I40" s="189"/>
      <c r="J40" s="189">
        <v>1050</v>
      </c>
    </row>
    <row r="41" spans="1:10" ht="33.75" customHeight="1" x14ac:dyDescent="0.25">
      <c r="A41" s="193" t="s">
        <v>706</v>
      </c>
      <c r="B41" s="189"/>
      <c r="C41" s="189"/>
      <c r="D41" s="190">
        <v>3500</v>
      </c>
      <c r="E41" s="189"/>
      <c r="F41" s="189"/>
      <c r="G41" s="189"/>
      <c r="H41" s="189"/>
      <c r="I41" s="189"/>
      <c r="J41" s="189"/>
    </row>
    <row r="42" spans="1:10" ht="23.25" customHeight="1" x14ac:dyDescent="0.25">
      <c r="A42" s="193" t="s">
        <v>812</v>
      </c>
      <c r="B42" s="189"/>
      <c r="C42" s="189"/>
      <c r="D42" s="190">
        <v>10500</v>
      </c>
      <c r="E42" s="189"/>
      <c r="F42" s="189"/>
      <c r="G42" s="189"/>
      <c r="H42" s="189"/>
      <c r="I42" s="189"/>
      <c r="J42" s="189"/>
    </row>
    <row r="43" spans="1:10" ht="31.5" hidden="1" x14ac:dyDescent="0.25">
      <c r="A43" s="193" t="s">
        <v>388</v>
      </c>
      <c r="B43" s="196">
        <v>4372.8</v>
      </c>
      <c r="C43" s="196"/>
      <c r="D43" s="190">
        <f t="shared" si="1"/>
        <v>4372.8</v>
      </c>
      <c r="E43" s="197"/>
      <c r="F43" s="197"/>
      <c r="G43" s="197"/>
      <c r="H43" s="194"/>
      <c r="I43" s="197"/>
      <c r="J43" s="194"/>
    </row>
    <row r="44" spans="1:10" ht="20.25" customHeight="1" x14ac:dyDescent="0.25">
      <c r="A44" s="193" t="s">
        <v>813</v>
      </c>
      <c r="B44" s="196">
        <v>13763</v>
      </c>
      <c r="C44" s="196"/>
      <c r="D44" s="190">
        <f>13375.8+5041.1</f>
        <v>18416.900000000001</v>
      </c>
      <c r="E44" s="197">
        <v>13426.4</v>
      </c>
      <c r="F44" s="197"/>
      <c r="G44" s="194">
        <f>17969.9+2014.3</f>
        <v>19984.2</v>
      </c>
      <c r="H44" s="194"/>
      <c r="I44" s="194"/>
      <c r="J44" s="194">
        <f>17750.9+2323.7</f>
        <v>20074.600000000002</v>
      </c>
    </row>
    <row r="45" spans="1:10" ht="31.5" hidden="1" x14ac:dyDescent="0.25">
      <c r="A45" s="193" t="s">
        <v>814</v>
      </c>
      <c r="B45" s="189">
        <v>601.20000000000005</v>
      </c>
      <c r="C45" s="189">
        <f>D45-B45</f>
        <v>-2.6000000000000227</v>
      </c>
      <c r="D45" s="190">
        <v>598.6</v>
      </c>
      <c r="E45" s="189">
        <v>601.20000000000005</v>
      </c>
      <c r="F45" s="189">
        <f>G45-E45</f>
        <v>-2.6000000000000227</v>
      </c>
      <c r="G45" s="189">
        <v>598.6</v>
      </c>
      <c r="H45" s="196"/>
      <c r="I45" s="189"/>
      <c r="J45" s="189"/>
    </row>
    <row r="46" spans="1:10" ht="63" x14ac:dyDescent="0.25">
      <c r="A46" s="193" t="s">
        <v>311</v>
      </c>
      <c r="B46" s="196">
        <v>16792.400000000001</v>
      </c>
      <c r="C46" s="196"/>
      <c r="D46" s="190">
        <v>12316.6</v>
      </c>
      <c r="E46" s="196">
        <v>16792.400000000001</v>
      </c>
      <c r="F46" s="196"/>
      <c r="G46" s="196">
        <v>12316.6</v>
      </c>
      <c r="H46" s="197"/>
      <c r="I46" s="196"/>
      <c r="J46" s="194">
        <v>12316.6</v>
      </c>
    </row>
    <row r="47" spans="1:10" ht="31.5" hidden="1" x14ac:dyDescent="0.25">
      <c r="A47" s="193" t="s">
        <v>815</v>
      </c>
      <c r="B47" s="189">
        <v>30000</v>
      </c>
      <c r="C47" s="189"/>
      <c r="D47" s="190">
        <f t="shared" si="1"/>
        <v>30000</v>
      </c>
      <c r="E47" s="189">
        <v>30000</v>
      </c>
      <c r="F47" s="189"/>
      <c r="G47" s="189">
        <v>30000</v>
      </c>
      <c r="H47" s="189">
        <v>30000</v>
      </c>
      <c r="I47" s="189"/>
      <c r="J47" s="189">
        <v>30000</v>
      </c>
    </row>
    <row r="48" spans="1:10" ht="21.75" hidden="1" customHeight="1" x14ac:dyDescent="0.25">
      <c r="A48" s="193" t="s">
        <v>816</v>
      </c>
      <c r="B48" s="190"/>
      <c r="C48" s="190"/>
      <c r="D48" s="190"/>
      <c r="E48" s="194">
        <v>2611.5</v>
      </c>
      <c r="F48" s="194"/>
      <c r="G48" s="194">
        <v>2611.5</v>
      </c>
      <c r="H48" s="197"/>
      <c r="I48" s="194"/>
      <c r="J48" s="197"/>
    </row>
    <row r="49" spans="1:10" ht="32.25" customHeight="1" x14ac:dyDescent="0.25">
      <c r="A49" s="193" t="s">
        <v>817</v>
      </c>
      <c r="B49" s="190"/>
      <c r="C49" s="190"/>
      <c r="D49" s="190">
        <v>3191.6</v>
      </c>
      <c r="E49" s="194"/>
      <c r="F49" s="194"/>
      <c r="G49" s="194"/>
      <c r="H49" s="197"/>
      <c r="I49" s="194"/>
      <c r="J49" s="197"/>
    </row>
    <row r="50" spans="1:10" ht="35.25" customHeight="1" x14ac:dyDescent="0.25">
      <c r="A50" s="193" t="s">
        <v>712</v>
      </c>
      <c r="B50" s="189"/>
      <c r="C50" s="189"/>
      <c r="D50" s="190">
        <v>2543.8000000000002</v>
      </c>
      <c r="E50" s="189"/>
      <c r="F50" s="189"/>
      <c r="G50" s="189">
        <v>2717.3</v>
      </c>
      <c r="H50" s="189"/>
      <c r="I50" s="189"/>
      <c r="J50" s="189"/>
    </row>
    <row r="51" spans="1:10" ht="32.25" customHeight="1" x14ac:dyDescent="0.25">
      <c r="A51" s="193" t="s">
        <v>818</v>
      </c>
      <c r="B51" s="189"/>
      <c r="C51" s="189"/>
      <c r="D51" s="190"/>
      <c r="E51" s="189"/>
      <c r="F51" s="189"/>
      <c r="G51" s="189"/>
      <c r="H51" s="189"/>
      <c r="I51" s="189"/>
      <c r="J51" s="189">
        <v>7095.4</v>
      </c>
    </row>
    <row r="52" spans="1:10" ht="18.75" hidden="1" customHeight="1" x14ac:dyDescent="0.25">
      <c r="A52" s="193" t="s">
        <v>819</v>
      </c>
      <c r="B52" s="189">
        <v>371.5</v>
      </c>
      <c r="C52" s="189"/>
      <c r="D52" s="190">
        <f t="shared" si="1"/>
        <v>371.5</v>
      </c>
      <c r="E52" s="189">
        <v>371.5</v>
      </c>
      <c r="F52" s="189"/>
      <c r="G52" s="189">
        <v>371.5</v>
      </c>
      <c r="H52" s="189">
        <v>371.5</v>
      </c>
      <c r="I52" s="189"/>
      <c r="J52" s="189">
        <v>371.5</v>
      </c>
    </row>
    <row r="53" spans="1:10" ht="22.5" hidden="1" customHeight="1" x14ac:dyDescent="0.25">
      <c r="A53" s="188" t="s">
        <v>820</v>
      </c>
      <c r="B53" s="189">
        <v>28719</v>
      </c>
      <c r="C53" s="189">
        <v>-7651.9726099999998</v>
      </c>
      <c r="D53" s="190">
        <f t="shared" si="1"/>
        <v>21067.027389999999</v>
      </c>
      <c r="E53" s="197"/>
      <c r="F53" s="197"/>
      <c r="G53" s="197"/>
      <c r="H53" s="194"/>
      <c r="I53" s="197"/>
      <c r="J53" s="194"/>
    </row>
    <row r="54" spans="1:10" ht="31.5" hidden="1" x14ac:dyDescent="0.25">
      <c r="A54" s="188" t="s">
        <v>821</v>
      </c>
      <c r="B54" s="196">
        <v>2523.3000000000002</v>
      </c>
      <c r="C54" s="196"/>
      <c r="D54" s="190">
        <f t="shared" si="1"/>
        <v>2523.3000000000002</v>
      </c>
      <c r="E54" s="194">
        <v>2400</v>
      </c>
      <c r="F54" s="194"/>
      <c r="G54" s="194">
        <v>2400</v>
      </c>
      <c r="H54" s="194"/>
      <c r="I54" s="194"/>
      <c r="J54" s="194"/>
    </row>
    <row r="55" spans="1:10" ht="31.5" hidden="1" x14ac:dyDescent="0.25">
      <c r="A55" s="188" t="s">
        <v>822</v>
      </c>
      <c r="B55" s="190">
        <v>1719.9</v>
      </c>
      <c r="C55" s="190"/>
      <c r="D55" s="190">
        <f t="shared" si="1"/>
        <v>1719.9</v>
      </c>
      <c r="E55" s="197"/>
      <c r="F55" s="197"/>
      <c r="G55" s="197"/>
      <c r="H55" s="194"/>
      <c r="I55" s="197"/>
      <c r="J55" s="194"/>
    </row>
    <row r="56" spans="1:10" ht="31.5" hidden="1" x14ac:dyDescent="0.25">
      <c r="A56" s="193" t="s">
        <v>823</v>
      </c>
      <c r="B56" s="189">
        <v>745.5</v>
      </c>
      <c r="C56" s="189">
        <f>D56-B56</f>
        <v>0.79999999999995453</v>
      </c>
      <c r="D56" s="190">
        <v>746.3</v>
      </c>
      <c r="E56" s="189">
        <v>680.2</v>
      </c>
      <c r="F56" s="189"/>
      <c r="G56" s="189">
        <v>680.2</v>
      </c>
      <c r="H56" s="189">
        <v>735.3</v>
      </c>
      <c r="I56" s="189"/>
      <c r="J56" s="189">
        <v>735.3</v>
      </c>
    </row>
    <row r="57" spans="1:10" ht="31.5" hidden="1" x14ac:dyDescent="0.25">
      <c r="A57" s="188" t="s">
        <v>824</v>
      </c>
      <c r="B57" s="194">
        <v>131700.9</v>
      </c>
      <c r="C57" s="194"/>
      <c r="D57" s="190">
        <f t="shared" si="1"/>
        <v>131700.9</v>
      </c>
      <c r="E57" s="197"/>
      <c r="F57" s="197"/>
      <c r="G57" s="197"/>
      <c r="H57" s="194"/>
      <c r="I57" s="197"/>
      <c r="J57" s="194"/>
    </row>
    <row r="58" spans="1:10" ht="21" hidden="1" customHeight="1" x14ac:dyDescent="0.25">
      <c r="A58" s="193" t="s">
        <v>825</v>
      </c>
      <c r="B58" s="189">
        <v>4032.7</v>
      </c>
      <c r="C58" s="189"/>
      <c r="D58" s="190">
        <f t="shared" si="1"/>
        <v>4032.7</v>
      </c>
      <c r="E58" s="189">
        <v>10479.200000000001</v>
      </c>
      <c r="F58" s="189"/>
      <c r="G58" s="189">
        <v>10479.200000000001</v>
      </c>
      <c r="H58" s="189">
        <v>0</v>
      </c>
      <c r="I58" s="189"/>
      <c r="J58" s="189"/>
    </row>
    <row r="59" spans="1:10" ht="18.75" hidden="1" customHeight="1" x14ac:dyDescent="0.25">
      <c r="A59" s="193" t="s">
        <v>826</v>
      </c>
      <c r="B59" s="189">
        <v>76621.8</v>
      </c>
      <c r="C59" s="189">
        <f>D59-B59</f>
        <v>-9717.6999999999971</v>
      </c>
      <c r="D59" s="190">
        <v>66904.100000000006</v>
      </c>
      <c r="E59" s="189">
        <v>199104.8</v>
      </c>
      <c r="F59" s="189">
        <f>G59-E59</f>
        <v>-4777.5</v>
      </c>
      <c r="G59" s="189">
        <v>194327.3</v>
      </c>
      <c r="H59" s="197"/>
      <c r="I59" s="189"/>
      <c r="J59" s="197"/>
    </row>
    <row r="60" spans="1:10" ht="31.5" hidden="1" x14ac:dyDescent="0.25">
      <c r="A60" s="193" t="s">
        <v>827</v>
      </c>
      <c r="B60" s="189">
        <v>12109.5</v>
      </c>
      <c r="C60" s="189"/>
      <c r="D60" s="190">
        <f t="shared" si="1"/>
        <v>12109.5</v>
      </c>
      <c r="E60" s="189">
        <v>13496.1</v>
      </c>
      <c r="F60" s="189"/>
      <c r="G60" s="189">
        <v>13496.1</v>
      </c>
      <c r="H60" s="189">
        <v>13304.4</v>
      </c>
      <c r="I60" s="189"/>
      <c r="J60" s="189">
        <v>13304.4</v>
      </c>
    </row>
    <row r="61" spans="1:10" ht="21.75" hidden="1" customHeight="1" x14ac:dyDescent="0.25">
      <c r="A61" s="193" t="s">
        <v>828</v>
      </c>
      <c r="B61" s="189">
        <v>34501.5</v>
      </c>
      <c r="C61" s="189"/>
      <c r="D61" s="190">
        <f t="shared" si="1"/>
        <v>34501.5</v>
      </c>
      <c r="E61" s="189">
        <v>34501.5</v>
      </c>
      <c r="F61" s="189"/>
      <c r="G61" s="189">
        <v>34501.5</v>
      </c>
      <c r="H61" s="189">
        <v>38335</v>
      </c>
      <c r="I61" s="189"/>
      <c r="J61" s="189">
        <v>38335</v>
      </c>
    </row>
    <row r="62" spans="1:10" ht="31.5" hidden="1" x14ac:dyDescent="0.25">
      <c r="A62" s="193" t="s">
        <v>829</v>
      </c>
      <c r="B62" s="189">
        <v>70712.399999999994</v>
      </c>
      <c r="C62" s="189"/>
      <c r="D62" s="190">
        <f t="shared" si="1"/>
        <v>70712.399999999994</v>
      </c>
      <c r="E62" s="189">
        <v>46889.9</v>
      </c>
      <c r="F62" s="189"/>
      <c r="G62" s="189">
        <v>46889.9</v>
      </c>
      <c r="H62" s="189">
        <v>51425.599999999999</v>
      </c>
      <c r="I62" s="189"/>
      <c r="J62" s="189">
        <v>51425.599999999999</v>
      </c>
    </row>
    <row r="63" spans="1:10" x14ac:dyDescent="0.25">
      <c r="A63" s="193" t="s">
        <v>703</v>
      </c>
      <c r="B63" s="189"/>
      <c r="C63" s="189"/>
      <c r="D63" s="190">
        <v>951.3</v>
      </c>
      <c r="E63" s="189"/>
      <c r="F63" s="189"/>
      <c r="G63" s="189"/>
      <c r="H63" s="189"/>
      <c r="I63" s="189"/>
      <c r="J63" s="189"/>
    </row>
    <row r="64" spans="1:10" ht="31.5" x14ac:dyDescent="0.25">
      <c r="A64" s="193" t="s">
        <v>830</v>
      </c>
      <c r="B64" s="189">
        <v>41138.199999999997</v>
      </c>
      <c r="C64" s="189">
        <f>(-26358.82725+26358.82725)</f>
        <v>0</v>
      </c>
      <c r="D64" s="190">
        <f>B64+C64-7125</f>
        <v>34013.199999999997</v>
      </c>
      <c r="E64" s="189">
        <v>84233.5</v>
      </c>
      <c r="F64" s="189"/>
      <c r="G64" s="189">
        <v>84233.5</v>
      </c>
      <c r="H64" s="189">
        <v>80094.3</v>
      </c>
      <c r="I64" s="189"/>
      <c r="J64" s="189">
        <v>80094.3</v>
      </c>
    </row>
    <row r="65" spans="1:10" ht="31.5" hidden="1" x14ac:dyDescent="0.25">
      <c r="A65" s="193" t="s">
        <v>831</v>
      </c>
      <c r="B65" s="194">
        <v>546.1</v>
      </c>
      <c r="C65" s="194"/>
      <c r="D65" s="190">
        <f t="shared" si="1"/>
        <v>546.1</v>
      </c>
      <c r="E65" s="197"/>
      <c r="F65" s="197"/>
      <c r="G65" s="197"/>
      <c r="H65" s="194"/>
      <c r="I65" s="197"/>
      <c r="J65" s="194"/>
    </row>
    <row r="66" spans="1:10" ht="19.5" customHeight="1" x14ac:dyDescent="0.25">
      <c r="A66" s="186" t="s">
        <v>832</v>
      </c>
      <c r="B66" s="198">
        <f>B15+B18+B36+B11</f>
        <v>1961332.4999999998</v>
      </c>
      <c r="C66" s="198">
        <f>C15+C18+C36+C11</f>
        <v>-14842.172609999998</v>
      </c>
      <c r="D66" s="198">
        <f>D15+D18+D36+D11</f>
        <v>1960230.1273899996</v>
      </c>
      <c r="E66" s="198">
        <f t="shared" ref="E66:J66" si="5">E15+E18+E36+E11</f>
        <v>1874857.5000000002</v>
      </c>
      <c r="F66" s="198">
        <f t="shared" si="5"/>
        <v>5022.4000000000451</v>
      </c>
      <c r="G66" s="198">
        <f t="shared" si="5"/>
        <v>1884679.2000000004</v>
      </c>
      <c r="H66" s="198">
        <f t="shared" si="5"/>
        <v>1647192.8</v>
      </c>
      <c r="I66" s="198">
        <f t="shared" si="5"/>
        <v>4154.3999999999505</v>
      </c>
      <c r="J66" s="198">
        <f t="shared" si="5"/>
        <v>1690833.8</v>
      </c>
    </row>
    <row r="67" spans="1:10" hidden="1" x14ac:dyDescent="0.25">
      <c r="A67" s="199" t="s">
        <v>833</v>
      </c>
      <c r="B67" s="200">
        <f>B66-B11</f>
        <v>1764453.2999999998</v>
      </c>
      <c r="C67" s="200"/>
      <c r="D67" s="200"/>
      <c r="E67" s="200">
        <f>E66-E11</f>
        <v>1740148.2000000002</v>
      </c>
      <c r="F67" s="200"/>
      <c r="G67" s="200"/>
      <c r="H67" s="200">
        <f>H66-H11</f>
        <v>1502481.6</v>
      </c>
      <c r="I67" s="200"/>
      <c r="J67" s="201"/>
    </row>
    <row r="68" spans="1:10" hidden="1" x14ac:dyDescent="0.25">
      <c r="A68" s="202" t="s">
        <v>833</v>
      </c>
      <c r="B68" s="203">
        <f t="shared" ref="B68:J68" si="6">B66-B11</f>
        <v>1764453.2999999998</v>
      </c>
      <c r="C68" s="203">
        <f t="shared" si="6"/>
        <v>-14842.172609999998</v>
      </c>
      <c r="D68" s="204">
        <f t="shared" si="6"/>
        <v>1763350.9273899996</v>
      </c>
      <c r="E68" s="203">
        <f t="shared" si="6"/>
        <v>1740148.2000000002</v>
      </c>
      <c r="F68" s="203">
        <f t="shared" si="6"/>
        <v>5022.4000000000451</v>
      </c>
      <c r="G68" s="204">
        <f t="shared" si="6"/>
        <v>1749969.9000000004</v>
      </c>
      <c r="H68" s="203">
        <f t="shared" si="6"/>
        <v>1502481.6</v>
      </c>
      <c r="I68" s="203">
        <f t="shared" si="6"/>
        <v>4154.3999999999505</v>
      </c>
      <c r="J68" s="204">
        <f t="shared" si="6"/>
        <v>1546122.6</v>
      </c>
    </row>
    <row r="70" spans="1:10" hidden="1" x14ac:dyDescent="0.25">
      <c r="A70" s="202" t="s">
        <v>688</v>
      </c>
      <c r="D70" s="206">
        <f>D66-D11</f>
        <v>1763350.9273899996</v>
      </c>
      <c r="E70" s="206">
        <f t="shared" ref="E70:J70" si="7">E66-E11</f>
        <v>1740148.2000000002</v>
      </c>
      <c r="F70" s="206">
        <f t="shared" si="7"/>
        <v>5022.4000000000451</v>
      </c>
      <c r="G70" s="206">
        <f t="shared" si="7"/>
        <v>1749969.9000000004</v>
      </c>
      <c r="H70" s="206">
        <f t="shared" si="7"/>
        <v>1502481.6</v>
      </c>
      <c r="I70" s="206">
        <f t="shared" si="7"/>
        <v>4154.3999999999505</v>
      </c>
      <c r="J70" s="206">
        <f t="shared" si="7"/>
        <v>1546122.6</v>
      </c>
    </row>
    <row r="71" spans="1:10" hidden="1" x14ac:dyDescent="0.25"/>
  </sheetData>
  <mergeCells count="2">
    <mergeCell ref="A6:J6"/>
    <mergeCell ref="A7:J7"/>
  </mergeCells>
  <pageMargins left="0.39370078740157483" right="0.39370078740157483" top="0.98425196850393704" bottom="0.3937007874015748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Дх 2022-2024</vt:lpstr>
      <vt:lpstr>МП</vt:lpstr>
      <vt:lpstr>вед.</vt:lpstr>
      <vt:lpstr>источн</vt:lpstr>
      <vt:lpstr>госполномочия</vt:lpstr>
      <vt:lpstr>вед.!APPT</vt:lpstr>
      <vt:lpstr>вед.!SIGN</vt:lpstr>
      <vt:lpstr>вед.!Заголовки_для_печати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2022-02-21T11:27:32Z</cp:lastPrinted>
  <dcterms:created xsi:type="dcterms:W3CDTF">2021-09-22T04:47:41Z</dcterms:created>
  <dcterms:modified xsi:type="dcterms:W3CDTF">2022-02-21T11:28:36Z</dcterms:modified>
</cp:coreProperties>
</file>