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55" yWindow="105" windowWidth="15600" windowHeight="7980" activeTab="6"/>
  </bookViews>
  <sheets>
    <sheet name="пр1 ДохКДБ" sheetId="1" r:id="rId1"/>
    <sheet name="пр2 ДохКП" sheetId="2" r:id="rId2"/>
    <sheet name="пр3_ КФСР 2018" sheetId="3" r:id="rId3"/>
    <sheet name="пр4_ МП 2018" sheetId="4" r:id="rId4"/>
    <sheet name="пр5_ КВСР 2018" sheetId="5" r:id="rId5"/>
    <sheet name="пр6_ ИД 2018" sheetId="6" r:id="rId6"/>
    <sheet name="пр7_ ДФ 2018" sheetId="7" r:id="rId7"/>
  </sheets>
  <definedNames>
    <definedName name="_xlnm.Print_Titles" localSheetId="0">'пр1 ДохКДБ'!$9:$11</definedName>
    <definedName name="_xlnm.Print_Titles" localSheetId="1">'пр2 ДохКП'!$9:$10</definedName>
    <definedName name="_xlnm.Print_Titles" localSheetId="2">'пр3_ КФСР 2018'!$8:$9</definedName>
    <definedName name="_xlnm.Print_Titles" localSheetId="3">'пр4_ МП 2018'!$9:$10</definedName>
    <definedName name="_xlnm.Print_Titles" localSheetId="4">'пр5_ КВСР 2018'!$9:$10</definedName>
  </definedNames>
  <calcPr fullCalcOnLoad="1"/>
</workbook>
</file>

<file path=xl/sharedStrings.xml><?xml version="1.0" encoding="utf-8"?>
<sst xmlns="http://schemas.openxmlformats.org/spreadsheetml/2006/main" count="1214" uniqueCount="468">
  <si>
    <t>Администрация Тюлькинского сельского поселения</t>
  </si>
  <si>
    <t>Рз, ПР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</si>
  <si>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</si>
  <si>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</si>
  <si>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</si>
  <si>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</si>
  <si>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</si>
  <si>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</si>
  <si>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</si>
  <si>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Резервные фонды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</si>
  <si>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</si>
  <si>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</si>
  <si>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</si>
  <si>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</si>
  <si>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</si>
  <si>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</si>
  <si>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</si>
  <si>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</si>
  <si>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05 00</t>
  </si>
  <si>
    <t>Жилищно-коммунальное хозяйство</t>
  </si>
  <si>
    <t>Коммунальное хозяйство</t>
  </si>
  <si>
    <t>05 03</t>
  </si>
  <si>
    <t>Благоустройство</t>
  </si>
  <si>
    <t>08 00</t>
  </si>
  <si>
    <t>08 01</t>
  </si>
  <si>
    <t>Культура</t>
  </si>
  <si>
    <t>10 00</t>
  </si>
  <si>
    <t>Социальная политика</t>
  </si>
  <si>
    <t>10 01</t>
  </si>
  <si>
    <t>Пенсионное обеспечение</t>
  </si>
  <si>
    <t>11 00</t>
  </si>
  <si>
    <t>Физическая культура и спорт</t>
  </si>
  <si>
    <t>11 01</t>
  </si>
  <si>
    <t xml:space="preserve">Физическая культура </t>
  </si>
  <si>
    <t>100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</si>
  <si>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</si>
  <si>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</si>
  <si>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</si>
  <si>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</si>
  <si>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</si>
  <si>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</si>
  <si>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300</t>
  </si>
  <si>
    <t>Социальное обеспечение и иные выплаты населению</t>
  </si>
  <si>
    <t>Вед</t>
  </si>
  <si>
    <t>ЦСР</t>
  </si>
  <si>
    <t>Совет депутатов Тюлькинского сельского поселения</t>
  </si>
  <si>
    <t>04 00</t>
  </si>
  <si>
    <t>04 09</t>
  </si>
  <si>
    <t>Национальная экономика</t>
  </si>
  <si>
    <t>Дорожное хозяйство (дорожные фонды)</t>
  </si>
  <si>
    <t>Муниципальная программа "Совершенствование муниципального управления в Тюлькинском сельском поселении"</t>
  </si>
  <si>
    <t>Подпрограмма "Развитие муниципальной службы и организация деятельности органов местного самоуправления"</t>
  </si>
  <si>
    <t>Подпрограмма "Формирование общедоступной информационно-коммуникационной среды"</t>
  </si>
  <si>
    <t>Подпрограмма "Нормативно-методическое обеспечение и организация бюджетного процесса в Тюлькинском сельском поселении"</t>
  </si>
  <si>
    <t>Муниципальная программа "Создание комфортной среды проживания в Тюлькинском сельском поселении"</t>
  </si>
  <si>
    <t>Подпрограмма "Управление имуществом Тюлькинского сельского поселения"</t>
  </si>
  <si>
    <t>Муниципальная программа Тюлькинского сельского поселения «Обеспечение общественной безопасности Тюлькинского сельского поселения»</t>
  </si>
  <si>
    <t>Подпрограмма "Благоустройство населенных пунктов Тюлькинского сельского поселения"</t>
  </si>
  <si>
    <t>Глава Тюлькинского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</si>
  <si>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</si>
  <si>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05 05</t>
  </si>
  <si>
    <t>Другие вопросы в области жилищно-коммунального хозяйства</t>
  </si>
  <si>
    <t xml:space="preserve">Культура, кинематография </t>
  </si>
  <si>
    <t xml:space="preserve"> 01 05 02 01 10 0000 610</t>
  </si>
  <si>
    <t>Приложение 2</t>
  </si>
  <si>
    <t>Приложение 3</t>
  </si>
  <si>
    <t>№ 
п/п</t>
  </si>
  <si>
    <t>Приложение 4</t>
  </si>
  <si>
    <t>Осуществление первичного воинского учета на территориях,где отсутствуют военные комиссариаты</t>
  </si>
  <si>
    <t>Составление протоколов об административных правонарушениях</t>
  </si>
  <si>
    <t>1</t>
  </si>
  <si>
    <t>2</t>
  </si>
  <si>
    <t>3</t>
  </si>
  <si>
    <t>Наименование муниципальной  программы, направления расходов</t>
  </si>
  <si>
    <t>05 01</t>
  </si>
  <si>
    <t>Жилищное хозяйство</t>
  </si>
  <si>
    <t>Муниципальная программа «Развитие культуры, молодежной политики, физической культуры и спорта в Тюлькинском сельском поселении»</t>
  </si>
  <si>
    <t xml:space="preserve">Подпрограмма «Обеспечение реализации муниципальной программы» </t>
  </si>
  <si>
    <t>Пенсии за выслугу лет лицам, замещавшим выборные должности и должности муниципальной службы</t>
  </si>
  <si>
    <t>Депутаты Совета депутатов Тюлькинского сельского поселения</t>
  </si>
  <si>
    <t>Подпрограмма   «Обеспечение первичных мер пожарной безопасности на территории Тюлькинского сельского поселения»</t>
  </si>
  <si>
    <t>ИТОГО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</si>
  <si>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в Тюлькинском сельском поселении»</t>
  </si>
  <si>
    <t>Наименование кода классификации источников внутреннего финансирования дефицита</t>
  </si>
  <si>
    <t>01 00 00 00 00 0000 000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</si>
  <si>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</si>
  <si>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сельских поселений</t>
  </si>
  <si>
    <t>Приложение 6</t>
  </si>
  <si>
    <t>Приложение 5</t>
  </si>
  <si>
    <t>01 0 00 00000</t>
  </si>
  <si>
    <t>01 1 00 00000</t>
  </si>
  <si>
    <t>01 1 01 00000</t>
  </si>
  <si>
    <t>Основное мероприятие «Обеспечение деятельности органов местного самоуправления»</t>
  </si>
  <si>
    <t>01 1 01 00010</t>
  </si>
  <si>
    <t>01 1 01 00030</t>
  </si>
  <si>
    <t>Содержание органов местного самоуправления</t>
  </si>
  <si>
    <t>Подпрограмма «Нормативно-методическое обеспечение и организация бюджетного процесса в Тюлькинском сельском поселении</t>
  </si>
  <si>
    <t xml:space="preserve">01 3 00 00000 </t>
  </si>
  <si>
    <t xml:space="preserve"> Основное мероприятие «Передача отдельных бюджетных полномочий поселений Соликамскому муниципальному району»</t>
  </si>
  <si>
    <t>01 3 02 00000</t>
  </si>
  <si>
    <t>Иные межбюджетные трансферты на выполнение полномочий органа местного самоуправления по вопросам местного значения поселений согласно заключенным соглашениям</t>
  </si>
  <si>
    <t>01 3 01 00000</t>
  </si>
  <si>
    <t>Основное мероприятие «Финансовое обеспечение непредвиденных расходов за счет средств резервного фонда администрации Тюлькинского сельского поселения»</t>
  </si>
  <si>
    <t>01 3 01 00070</t>
  </si>
  <si>
    <t>Резервный фонд Администрации Тюлькинского сельского поселения</t>
  </si>
  <si>
    <t xml:space="preserve">01 2 00 00000 </t>
  </si>
  <si>
    <t>Подпрограмма «Формирование общедоступной информационно-коммуникационной среды»</t>
  </si>
  <si>
    <t xml:space="preserve">01 2 01 00000 </t>
  </si>
  <si>
    <t>Основное мероприятие «Информирование населения о деятельности органов местного самоуправления и организация межмуниципального взаимодействия»</t>
  </si>
  <si>
    <t>Членский взнос  в Совет муниципальных образований</t>
  </si>
  <si>
    <t>Информирование населения через средства массовой информации и информационный бюллетень Соликамского муниципального района  «Маяк района»</t>
  </si>
  <si>
    <t>01 2 01 00050</t>
  </si>
  <si>
    <t>01 2 01 00060</t>
  </si>
  <si>
    <t>01 3 00 00000</t>
  </si>
  <si>
    <t xml:space="preserve">02 1 02 00000 </t>
  </si>
  <si>
    <t xml:space="preserve">Проведение мероприятий по обеспечению безопасности населения и территории </t>
  </si>
  <si>
    <t xml:space="preserve"> Подпрограмма «Профилактика наркомании, токсикомании, алкоголизма, угрозы терроризма, экстремизма, обеспечение безопасности населения Тюлькинского сельского поселения»</t>
  </si>
  <si>
    <t>02 1 00 00000</t>
  </si>
  <si>
    <t>02 0 00 00000</t>
  </si>
  <si>
    <t xml:space="preserve"> Подпрограмма «Предупреждение и ликвидация последствий чрезвычайных ситуаций и стихийных бедствий природного и техногенного характера в Тюлькинском сельском поселении»</t>
  </si>
  <si>
    <t>02 2 00 00000</t>
  </si>
  <si>
    <t>Основное мероприятие «Обеспечение первичных мер пожарной безопасности Тюлькинского сельского поселения»</t>
  </si>
  <si>
    <t>03 0 00 00000</t>
  </si>
  <si>
    <t>03 1 00 00000</t>
  </si>
  <si>
    <t>03 1 01 00000</t>
  </si>
  <si>
    <t>Основное мероприятие «Учет и распоряжение муниципальным имуществом Тюлькинского сельского поселения»</t>
  </si>
  <si>
    <t>Мероприятия по учету и распоряжению муниципальным имуществом</t>
  </si>
  <si>
    <t>03 1 01 00130</t>
  </si>
  <si>
    <t>Уплата прочих налогов, сборов и иных обязательных платежей</t>
  </si>
  <si>
    <t>03 1 01 00140</t>
  </si>
  <si>
    <t xml:space="preserve">01 1 01 00000 </t>
  </si>
  <si>
    <t>Основное мероприятие «Обеспечение безопасности в области защиты населения и территорий от чрезвычайных ситуаций природного, техногенного характера на территории Тюлькинского сельского поселения»</t>
  </si>
  <si>
    <t xml:space="preserve">02 2 01 00000 </t>
  </si>
  <si>
    <t xml:space="preserve">Предупреждение и ликвидация чрезвычайных ситуаций и стихийных бедствий природного и техногенного характера </t>
  </si>
  <si>
    <t>02 2 01 00110</t>
  </si>
  <si>
    <t xml:space="preserve">02 3 00 00000 </t>
  </si>
  <si>
    <t xml:space="preserve">02 3 01 00000 </t>
  </si>
  <si>
    <t xml:space="preserve">Мероприятия по обеспечению первичных мер пожарной безопасности </t>
  </si>
  <si>
    <t>02 3 01 00120</t>
  </si>
  <si>
    <t xml:space="preserve">03 0 00 00000  </t>
  </si>
  <si>
    <t xml:space="preserve">03 2 00 00000 </t>
  </si>
  <si>
    <t xml:space="preserve"> Основное мероприятие «Развитие дорожно-транспортной инфраструктуры Тюлькинского сельского поселения»</t>
  </si>
  <si>
    <t xml:space="preserve">03 2 01 00000 </t>
  </si>
  <si>
    <t xml:space="preserve">03 2 01 00150 </t>
  </si>
  <si>
    <t>Основное мероприятие «Развитие жилищного  хозяйства Тюлькинского сельского поселения»</t>
  </si>
  <si>
    <t xml:space="preserve">03 2 02 00000 </t>
  </si>
  <si>
    <t>03 2 02 00180</t>
  </si>
  <si>
    <t>03 2 02 00190</t>
  </si>
  <si>
    <t>Содержание муниципального жилого фонда</t>
  </si>
  <si>
    <t>Ремонт муниципального жилого фонда</t>
  </si>
  <si>
    <t>03 2 03 00000</t>
  </si>
  <si>
    <t xml:space="preserve">Основное мероприятие «Развитие коммунального хозяйства Тюлькинского сельского поселения» </t>
  </si>
  <si>
    <t>Ремонт, содержание и обеспечение деятельности систем водоснабжения, водоотведения, водонапорных башен, артезианских скважин</t>
  </si>
  <si>
    <t>03 2 03 00200</t>
  </si>
  <si>
    <t xml:space="preserve"> Ремонт, содержание и обеспечение деятельности  систем теплоснабжения </t>
  </si>
  <si>
    <t>03 2 03 00210</t>
  </si>
  <si>
    <t>03 2 04 00000</t>
  </si>
  <si>
    <t>Основное мероприятие «Организация благоустройства населенных пунктов Тюлькинского сельского поселения»</t>
  </si>
  <si>
    <t xml:space="preserve">Ремонт, содержание и обеспечение функционирования уличного освещения </t>
  </si>
  <si>
    <t>03 2 04 00220</t>
  </si>
  <si>
    <t>03 2 04 00230</t>
  </si>
  <si>
    <t>03 2 04 00240</t>
  </si>
  <si>
    <t>Мероприятия и работы по охране окружающей среды</t>
  </si>
  <si>
    <t>Мероприятия и работы по благоустройству населенных пунктов</t>
  </si>
  <si>
    <t xml:space="preserve"> Подпрограмма «Обеспечение реализации муниципальной программы»</t>
  </si>
  <si>
    <t>03 3 00 00000</t>
  </si>
  <si>
    <t>Основное мероприятие «Предоставление услуги в сфере жилищно-коммунальной хозяйства»</t>
  </si>
  <si>
    <t xml:space="preserve">03 3 01 00000  </t>
  </si>
  <si>
    <t>Обеспечение деятельности (оказание услуг, выполнение работ) муниципальных учреждений (организаций)</t>
  </si>
  <si>
    <t>03 3 01 00250</t>
  </si>
  <si>
    <t xml:space="preserve">04 0 00 00000 </t>
  </si>
  <si>
    <t xml:space="preserve">04 3 00 00000 </t>
  </si>
  <si>
    <t>04 3 01 00000</t>
  </si>
  <si>
    <t>Основное мероприятие «Предоставление услуги в сфере культуры»</t>
  </si>
  <si>
    <t>04 3 01 00250</t>
  </si>
  <si>
    <t xml:space="preserve">01 1 02 00000 </t>
  </si>
  <si>
    <t xml:space="preserve"> Основное мероприятие «Организация мероприятий по начислению и выплате пенсий за выслугу лет»</t>
  </si>
  <si>
    <t xml:space="preserve">01 1 02 00040 </t>
  </si>
  <si>
    <t xml:space="preserve">Подпрограмма «Развитие физической культуры и спорта в Тюлькинском сельском поселении» </t>
  </si>
  <si>
    <t xml:space="preserve">04 2 00 00000 </t>
  </si>
  <si>
    <t>04 2 01 00000</t>
  </si>
  <si>
    <t xml:space="preserve"> Основное мероприятие «Поддержка развития физической культуры и спорта»</t>
  </si>
  <si>
    <t xml:space="preserve">04 2 01 00270 </t>
  </si>
  <si>
    <t>90 0 00 00000</t>
  </si>
  <si>
    <t xml:space="preserve"> Непрограммные направления расходов бюджета Тюлькинского сельского поселения</t>
  </si>
  <si>
    <t>91 0 00 00000</t>
  </si>
  <si>
    <t>Обеспечение деятельности органов местного самоуправления Тюлькинского сельского поселения</t>
  </si>
  <si>
    <t xml:space="preserve">91 0 00 00020  </t>
  </si>
  <si>
    <t>10 03</t>
  </si>
  <si>
    <t>Социальное обеспечение населения</t>
  </si>
  <si>
    <t>01 2 00  00000</t>
  </si>
  <si>
    <t>Основное мероприятие «Передача отдельных бюджетных полномочий поселений Соликамскому муниципальному району»</t>
  </si>
  <si>
    <t xml:space="preserve">01  3  02 00000 </t>
  </si>
  <si>
    <t>Основное мероприятие «Обеспечение безопасности населения и территории Тюлькинского сельского поселения»</t>
  </si>
  <si>
    <t xml:space="preserve">02 1 02 00100 </t>
  </si>
  <si>
    <t xml:space="preserve"> Организация и проведение мероприятий по физической культуре и спорту </t>
  </si>
  <si>
    <t>Ремонт внутрипоселковых дорог и искусственных сооружений на них</t>
  </si>
  <si>
    <t>Содержание внутрипоселковых дорог и искусственных сооружений на них</t>
  </si>
  <si>
    <t>Муниципальная программа "Обеспечение общественной безопасности Тюлькинского сельского поселения"</t>
  </si>
  <si>
    <t>Подпрограмма «Профилактика наркомании, токсикомании, алкоголизма, угрозы терроризма, экстремизма, обеспечение безопасности населения Тюлькинского сельского поселения»</t>
  </si>
  <si>
    <t>04 12</t>
  </si>
  <si>
    <t>Подпрограмма «Управление имуществом Тюлькинского сельского поселения»</t>
  </si>
  <si>
    <t>Учет и распоряжение муниципальным имуществом Тюлькинского сельского поселения</t>
  </si>
  <si>
    <t>Другие вопросы в области национальной экономики</t>
  </si>
  <si>
    <t>01 1 01 51180</t>
  </si>
  <si>
    <t xml:space="preserve">91 0 00 00030  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</si>
  <si>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</si>
  <si>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Приложение 1</t>
  </si>
  <si>
    <t>Муниципальная программа "Развитие культуры, молодежной политики, физической культуры и спорта в Тюлькинском сельском поселении"</t>
  </si>
  <si>
    <t>04 0 00 00000</t>
  </si>
  <si>
    <t>04 1 00 00000</t>
  </si>
  <si>
    <t>04 1 01 00000</t>
  </si>
  <si>
    <t xml:space="preserve">Подпрограмма «Развитие культуры и молодежной политики» </t>
  </si>
  <si>
    <t>Подпрограмма «Развитие культуры и молодежной политики»</t>
  </si>
  <si>
    <t>01 3 02 Ф0010</t>
  </si>
  <si>
    <t>01 1 01 2П040</t>
  </si>
  <si>
    <t>06 0 00 00000</t>
  </si>
  <si>
    <t>06 2 00 00000</t>
  </si>
  <si>
    <t>06 2 01 00000</t>
  </si>
  <si>
    <t>06 2 01 00220</t>
  </si>
  <si>
    <t>Подпрограмма "Ремонт уличного освещения Тюлькинского сельского поселения"</t>
  </si>
  <si>
    <t>Основное мероприятие "Ремонт уличного освещения внутрипоселковых дорог общего пользования местного значения.</t>
  </si>
  <si>
    <t xml:space="preserve">06 1 01 00160 </t>
  </si>
  <si>
    <t>Муниципальная программа"Комплексное развитие транспортной инфраструктуры Тюлькинского сельского поселения на 2017 – 2020 гг. и с перспективой до 2032 года"</t>
  </si>
  <si>
    <t>06 1 00 00000</t>
  </si>
  <si>
    <t>06 1 01 00000</t>
  </si>
  <si>
    <t>Подпрограмма "Ремонт  внутрипоселковых дорог Тюлькинского сельского поселения"</t>
  </si>
  <si>
    <t>1.1</t>
  </si>
  <si>
    <t>1.1.1.</t>
  </si>
  <si>
    <t>1.1.1.1</t>
  </si>
  <si>
    <t>2.1.1.</t>
  </si>
  <si>
    <t>2.1.</t>
  </si>
  <si>
    <t>2.1.1.1.</t>
  </si>
  <si>
    <t xml:space="preserve"> Основное мероприятие "Поддержка развития культуры и молодежной политики"</t>
  </si>
  <si>
    <t>Основное мероприятие «Ремонт внутрипоселковых дорог»</t>
  </si>
  <si>
    <t>Основное мероприятие «Ремонт уличного освещения»</t>
  </si>
  <si>
    <t>04 1 01 2С180</t>
  </si>
  <si>
    <t>Закупка товаров, работ и услуг для обеспечения государственных (муниципальных) нужд</t>
  </si>
  <si>
    <t>06 1 01 SТ040</t>
  </si>
  <si>
    <t>Проектирование, строительство (реконструкция) капитальный ремонт и ремонт атомобильных дорог общего пользования местного значения, находящихся на территории Пермского края</t>
  </si>
  <si>
    <t>2.1.1.2.</t>
  </si>
  <si>
    <t xml:space="preserve">Ремонт линий электропередачи </t>
  </si>
  <si>
    <t>03 2 03 00360</t>
  </si>
  <si>
    <t>Управление культуры администрации города Соликамска</t>
  </si>
  <si>
    <t>01 00</t>
  </si>
  <si>
    <t>01 02</t>
  </si>
  <si>
    <t>01 03</t>
  </si>
  <si>
    <t>01 04</t>
  </si>
  <si>
    <t>01 11</t>
  </si>
  <si>
    <t>01 13</t>
  </si>
  <si>
    <t>03 00</t>
  </si>
  <si>
    <t>03 09</t>
  </si>
  <si>
    <t>03 10</t>
  </si>
  <si>
    <t>05 02</t>
  </si>
  <si>
    <t xml:space="preserve">Орган местного самоуправления муниципального образования Соликамская городская Дума </t>
  </si>
  <si>
    <t xml:space="preserve">Орган местного самоуправления Соликамского городского округа администрация города Соликамска </t>
  </si>
  <si>
    <t>тыс.руб.</t>
  </si>
  <si>
    <t>Код бюджетной  классификации</t>
  </si>
  <si>
    <t>Наименование показателя</t>
  </si>
  <si>
    <t>Исполнено</t>
  </si>
  <si>
    <t>главного администратора доходов бюджета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</si>
  <si>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</si>
  <si>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</si>
  <si>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</si>
  <si>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</si>
  <si>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</si>
  <si>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</si>
  <si>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тыс. руб.</t>
  </si>
  <si>
    <t>Наименование групп, подгрупп, статей, подстатей и  элементов  классификации доходов</t>
  </si>
  <si>
    <t>Уточненный годовой план</t>
  </si>
  <si>
    <t>Процент исполнения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</si>
  <si>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</si>
  <si>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</si>
  <si>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</si>
  <si>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</si>
  <si>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</si>
  <si>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</si>
  <si>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</si>
  <si>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</si>
  <si>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</si>
  <si>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</si>
  <si>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</si>
  <si>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</si>
  <si>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</si>
  <si>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Транспортный налог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</si>
  <si>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</si>
  <si>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</si>
  <si>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</si>
  <si>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</si>
  <si>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2 02 30000 00 0000 151</t>
  </si>
  <si>
    <t>2 18 00000 00 0000 000</t>
  </si>
  <si>
    <t xml:space="preserve">Процент исполнения 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</si>
  <si>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</si>
  <si>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</si>
  <si>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</si>
  <si>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</si>
  <si>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</si>
  <si>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</si>
  <si>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</si>
  <si>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</si>
  <si>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</si>
  <si>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</si>
  <si>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</si>
  <si>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</si>
  <si>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10302230010000110</t>
  </si>
  <si>
    <t>10302240010000110</t>
  </si>
  <si>
    <t>10302250010000110</t>
  </si>
  <si>
    <t>10302260010000110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</si>
  <si>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</si>
  <si>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</si>
  <si>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</si>
  <si>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</si>
  <si>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</si>
  <si>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</si>
  <si>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</si>
  <si>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</si>
  <si>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</si>
  <si>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</si>
  <si>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</si>
  <si>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</si>
  <si>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</si>
  <si>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</si>
  <si>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</si>
  <si>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</si>
  <si>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</si>
  <si>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</si>
  <si>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</si>
  <si>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</si>
  <si>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709</t>
  </si>
  <si>
    <t>622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</si>
  <si>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</si>
  <si>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</si>
  <si>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</si>
  <si>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</si>
  <si>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20215001100000151</t>
  </si>
  <si>
    <t>Дотации бюджетам сельских поселений на выравнивание бюджетной обеспеченности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</si>
  <si>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</si>
  <si>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</si>
  <si>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</si>
  <si>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</si>
  <si>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21860010100000151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</si>
  <si>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</si>
  <si>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</si>
  <si>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</si>
  <si>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</si>
  <si>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</si>
  <si>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</si>
  <si>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</si>
  <si>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</si>
  <si>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</si>
  <si>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</si>
  <si>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</si>
  <si>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</si>
  <si>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</si>
  <si>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</si>
  <si>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</si>
  <si>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</si>
  <si>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</si>
  <si>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</si>
  <si>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</si>
  <si>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</si>
  <si>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</si>
  <si>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</si>
  <si>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</si>
  <si>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</si>
  <si>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Коды поступлений в бюджет</t>
  </si>
  <si>
    <t>2 19 60010 10 0000 151</t>
  </si>
  <si>
    <t>2 19 00000 10 0000 151</t>
  </si>
  <si>
    <t>2 19 00000 00 0000 000</t>
  </si>
  <si>
    <t>2 18 60010 10 0000 151</t>
  </si>
  <si>
    <t>2 18 00000 10 0000 151</t>
  </si>
  <si>
    <t>2 18 00000 00 0000 151</t>
  </si>
  <si>
    <t>2 02 35118 10 0000 151</t>
  </si>
  <si>
    <t>202 35118 00 0000 151</t>
  </si>
  <si>
    <t>2 02 30024 10 0000 151</t>
  </si>
  <si>
    <t>2 02 30024 00 0000 151</t>
  </si>
  <si>
    <t>2 02 15001 10 0000 151</t>
  </si>
  <si>
    <t>2 02 15001 00 0000 151</t>
  </si>
  <si>
    <t>2 02 10000 00 0000 151</t>
  </si>
  <si>
    <t>2 02 00000 00 0000 000</t>
  </si>
  <si>
    <t>2 00 00000 00 0000 000</t>
  </si>
  <si>
    <t>1 11 09045 10 0000 120</t>
  </si>
  <si>
    <t>1 11 09040 00 000 120</t>
  </si>
  <si>
    <t>1 11 09000 00 0000 120</t>
  </si>
  <si>
    <t>1 11 05025 10 0000 120</t>
  </si>
  <si>
    <t>1 11 05020 00 0000 120</t>
  </si>
  <si>
    <t>1 11 05000 00 0000 120</t>
  </si>
  <si>
    <t>1 11 00000 00 0000 000</t>
  </si>
  <si>
    <t>1 06 06043 10 1000 110</t>
  </si>
  <si>
    <t>1 06 06043 10 0000 110</t>
  </si>
  <si>
    <t>1 06 06040 00 0000 110</t>
  </si>
  <si>
    <t>1 06 06033 10 0000 110</t>
  </si>
  <si>
    <t>1 06 06030 00 0000 110</t>
  </si>
  <si>
    <t>1 06 06000 00 0000 110</t>
  </si>
  <si>
    <t>1 06 04012 02 2100 110</t>
  </si>
  <si>
    <t>1 06 04012 02 1000 110</t>
  </si>
  <si>
    <t>1 06 04012 02 0000 110</t>
  </si>
  <si>
    <t>1 06 04011 02 0000 110</t>
  </si>
  <si>
    <t>1 06 04000 02 0000 110</t>
  </si>
  <si>
    <t>1 06 01030 10 2100 110</t>
  </si>
  <si>
    <t>1 06 01030 10 1000 110</t>
  </si>
  <si>
    <t>1 06 01030 10 0000 110</t>
  </si>
  <si>
    <t>1 06 01000 00 0000 110</t>
  </si>
  <si>
    <t>1 06 00000 00 0000 000</t>
  </si>
  <si>
    <t>1 05 03010 01 1000 110</t>
  </si>
  <si>
    <t>1 05 03000 01 0000 110</t>
  </si>
  <si>
    <t>1 05 00000 00 0000 000</t>
  </si>
  <si>
    <t>1 03 02260 01 0000 110</t>
  </si>
  <si>
    <t>1 03 02250 01 0000 110</t>
  </si>
  <si>
    <t>1 03 02240 01 0000 110</t>
  </si>
  <si>
    <t>1 03 02230 01 0000 110</t>
  </si>
  <si>
    <t>1 03 02000 01 0000 110</t>
  </si>
  <si>
    <t>1 03 00000 00 0000 000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</si>
  <si>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</si>
  <si>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</si>
  <si>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</si>
  <si>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</si>
  <si>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</si>
  <si>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</si>
  <si>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</si>
  <si>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</si>
  <si>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10503010012100110</t>
  </si>
  <si>
    <t>Единый сельскохозяйственный налог (пени по соответствующему платежу)</t>
  </si>
  <si>
    <t>10604011022100110</t>
  </si>
  <si>
    <t>Транспортный налог с организаций (пени по соответствующему платежу)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</si>
  <si>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</si>
  <si>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</si>
  <si>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Орган местного самоуправления Соликамского городского округа администрация города Соликамска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</si>
  <si>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</si>
  <si>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</si>
  <si>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10800000000000000</t>
  </si>
  <si>
    <t>ГОСУДАРСТВЕННАЯ ПОШЛИНА</t>
  </si>
  <si>
    <t>к решению Соликамской</t>
  </si>
  <si>
    <t>городской Думы</t>
  </si>
  <si>
    <t xml:space="preserve">от                       2019 № </t>
  </si>
  <si>
    <t>631</t>
  </si>
  <si>
    <t>Код классификации источников внутреннего финансирования дефицита</t>
  </si>
  <si>
    <t xml:space="preserve">Источники финансирования дефицита бюджетов </t>
  </si>
  <si>
    <t xml:space="preserve"> 01 05 00 00 00 0000 000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</si>
  <si>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</si>
  <si>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</si>
  <si>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</si>
  <si>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</si>
  <si>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</si>
  <si>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</si>
  <si>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</si>
  <si>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</si>
  <si>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</si>
  <si>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</si>
  <si>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Приложение 7</t>
  </si>
  <si>
    <t>Исполнение расходов по муниципальным программам и непрограммным направлениям деятельности бюджета Тюлькинского сельского поселения за 2018 год</t>
  </si>
  <si>
    <t>Исполнение доходной части бюджетаТюлькинского сельского поселения 
по кодам классификации доходов за 2018 год</t>
  </si>
  <si>
    <t>Исполнение доходной части бюджета Тюлькинского сельского поселения по кодам поступлений в бюджет (группам, подгруппам, статьям, подстатьям, элементам классификации доходов) за 2018 год</t>
  </si>
  <si>
    <t>Исполнение бюджета Тюлькинского сельского поселения по разделам и подразделам классификации расходов бюджета за 2018 год</t>
  </si>
  <si>
    <t>Исполнение бюджета Тюлькинского сельского поселения по ведомственной структуре расходов за 2018 год</t>
  </si>
  <si>
    <t>ВСЕГО</t>
  </si>
  <si>
    <t>итого по муниципальным программам</t>
  </si>
  <si>
    <t xml:space="preserve">итого по непрограммным направлениям </t>
  </si>
  <si>
    <t>Источники финансирования дефицита бюджета Тюлькинского сельского поселения по кодам классификации источников финансирования дефицитов бюджетов  за 2018 год</t>
  </si>
  <si>
    <t xml:space="preserve">Уточненный план </t>
  </si>
  <si>
    <t xml:space="preserve">Исполнено
</t>
  </si>
  <si>
    <t>Исполнение расходов муниципального дорожного фонда 
Тюлькинского сельского поселения за 2018 год</t>
  </si>
  <si>
    <t>доходов  бюджета  сельского поселения</t>
  </si>
  <si>
    <t xml:space="preserve">от      2019 № </t>
  </si>
  <si>
    <t xml:space="preserve">от       2019 № </t>
  </si>
  <si>
    <t xml:space="preserve">от         2019 № </t>
  </si>
  <si>
    <t xml:space="preserve">от     2019 № </t>
  </si>
  <si>
    <t xml:space="preserve">от        2019 №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</si>
</sst>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"/>
    <numFmt numFmtId="186" formatCode="0.0000"/>
    <numFmt numFmtId="187" formatCode="0.00000"/>
    <numFmt numFmtId="188" formatCode="?"/>
    <numFmt numFmtId="189" formatCode="0.000000"/>
    <numFmt numFmtId="190" formatCode="0.0%"/>
    <numFmt numFmtId="191" formatCode="0.0000000"/>
    <numFmt numFmtId="192" formatCode="0.000000000"/>
    <numFmt numFmtId="193" formatCode="0.0000000000"/>
    <numFmt numFmtId="194" formatCode="0.00000000"/>
    <numFmt numFmtId="195" formatCode="_-* #,##0.0_р_._-;\-* #,##0.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3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34" borderId="0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 indent="25"/>
    </xf>
    <xf numFmtId="0" fontId="5" fillId="0" borderId="0" xfId="0" applyFont="1" applyAlignment="1">
      <alignment horizontal="left" vertical="top" wrapText="1" indent="25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 indent="10"/>
    </xf>
    <xf numFmtId="49" fontId="6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 indent="20"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61" applyNumberFormat="1" applyFont="1" applyFill="1" applyAlignment="1">
      <alignment vertical="top" wrapText="1"/>
      <protection/>
    </xf>
    <xf numFmtId="0" fontId="5" fillId="0" borderId="0" xfId="0" applyFont="1" applyFill="1" applyAlignment="1">
      <alignment vertical="top" wrapText="1"/>
    </xf>
    <xf numFmtId="49" fontId="6" fillId="0" borderId="0" xfId="60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9" fillId="0" borderId="0" xfId="61" applyNumberFormat="1" applyFont="1" applyFill="1" applyAlignment="1">
      <alignment horizontal="left" vertical="top" wrapText="1" indent="20"/>
      <protection/>
    </xf>
    <xf numFmtId="0" fontId="9" fillId="0" borderId="0" xfId="0" applyFont="1" applyFill="1" applyAlignment="1">
      <alignment horizontal="left" vertical="top" wrapText="1" indent="20"/>
    </xf>
    <xf numFmtId="49" fontId="9" fillId="0" borderId="0" xfId="61" applyNumberFormat="1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9" fontId="9" fillId="0" borderId="0" xfId="61" applyNumberFormat="1" applyFont="1" applyFill="1" applyAlignment="1">
      <alignment horizontal="left" vertical="center" wrapText="1"/>
      <protection/>
    </xf>
    <xf numFmtId="49" fontId="5" fillId="0" borderId="0" xfId="61" applyNumberFormat="1" applyFont="1" applyFill="1" applyAlignment="1">
      <alignment/>
      <protection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" fillId="34" borderId="0" xfId="59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49" fontId="9" fillId="0" borderId="0" xfId="61" applyNumberFormat="1" applyFont="1" applyFill="1" applyAlignment="1">
      <alignment vertical="center" wrapText="1"/>
      <protection/>
    </xf>
    <xf numFmtId="0" fontId="9" fillId="0" borderId="0" xfId="55" applyFont="1" applyAlignment="1">
      <alignment/>
      <protection/>
    </xf>
    <xf numFmtId="0" fontId="5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3" fontId="10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3" fontId="9" fillId="0" borderId="10" xfId="0" applyNumberFormat="1" applyFont="1" applyBorder="1" applyAlignment="1" applyProtection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173" fontId="5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 vertical="center"/>
    </xf>
    <xf numFmtId="0" fontId="59" fillId="0" borderId="10" xfId="0" applyFont="1" applyBorder="1" applyAlignment="1">
      <alignment vertical="top"/>
    </xf>
    <xf numFmtId="0" fontId="58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top" wrapText="1"/>
    </xf>
    <xf numFmtId="49" fontId="12" fillId="0" borderId="10" xfId="60" applyNumberFormat="1" applyFont="1" applyFill="1" applyBorder="1" applyAlignment="1">
      <alignment horizontal="center" vertical="center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top" wrapText="1"/>
    </xf>
    <xf numFmtId="172" fontId="13" fillId="0" borderId="10" xfId="0" applyNumberFormat="1" applyFont="1" applyFill="1" applyBorder="1" applyAlignment="1">
      <alignment horizontal="center" vertical="center"/>
    </xf>
    <xf numFmtId="0" fontId="12" fillId="0" borderId="10" xfId="60" applyNumberFormat="1" applyFont="1" applyFill="1" applyBorder="1" applyAlignment="1">
      <alignment horizontal="left" vertical="top" wrapText="1"/>
      <protection/>
    </xf>
    <xf numFmtId="0" fontId="13" fillId="0" borderId="10" xfId="60" applyNumberFormat="1" applyFont="1" applyFill="1" applyBorder="1" applyAlignment="1">
      <alignment horizontal="left" vertical="top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60" applyNumberFormat="1" applyFont="1" applyFill="1" applyBorder="1" applyAlignment="1">
      <alignment horizontal="left" wrapText="1"/>
      <protection/>
    </xf>
    <xf numFmtId="0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60" applyNumberFormat="1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60" applyNumberFormat="1" applyFont="1" applyFill="1" applyBorder="1" applyAlignment="1">
      <alignment horizontal="center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49" fontId="12" fillId="0" borderId="10" xfId="60" applyNumberFormat="1" applyFont="1" applyFill="1" applyBorder="1" applyAlignment="1">
      <alignment horizontal="center"/>
      <protection/>
    </xf>
    <xf numFmtId="3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60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73" fontId="13" fillId="0" borderId="10" xfId="70" applyNumberFormat="1" applyFont="1" applyFill="1" applyBorder="1" applyAlignment="1">
      <alignment horizontal="center"/>
    </xf>
    <xf numFmtId="173" fontId="12" fillId="0" borderId="10" xfId="7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195" fontId="57" fillId="34" borderId="10" xfId="70" applyNumberFormat="1" applyFont="1" applyFill="1" applyBorder="1" applyAlignment="1">
      <alignment horizontal="center"/>
    </xf>
    <xf numFmtId="195" fontId="55" fillId="34" borderId="10" xfId="70" applyNumberFormat="1" applyFont="1" applyFill="1" applyBorder="1" applyAlignment="1">
      <alignment/>
    </xf>
    <xf numFmtId="195" fontId="57" fillId="34" borderId="10" xfId="70" applyNumberFormat="1" applyFont="1" applyFill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vertical="center" wrapText="1"/>
    </xf>
    <xf numFmtId="173" fontId="12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3" fontId="13" fillId="34" borderId="10" xfId="0" applyNumberFormat="1" applyFont="1" applyFill="1" applyBorder="1" applyAlignment="1">
      <alignment horizontal="center" vertical="center"/>
    </xf>
    <xf numFmtId="0" fontId="12" fillId="34" borderId="10" xfId="60" applyNumberFormat="1" applyFont="1" applyFill="1" applyBorder="1" applyAlignment="1">
      <alignment horizontal="left" vertical="center" wrapText="1"/>
      <protection/>
    </xf>
    <xf numFmtId="173" fontId="12" fillId="0" borderId="10" xfId="0" applyNumberFormat="1" applyFont="1" applyBorder="1" applyAlignment="1">
      <alignment horizontal="center" vertical="center"/>
    </xf>
    <xf numFmtId="0" fontId="13" fillId="34" borderId="10" xfId="60" applyNumberFormat="1" applyFont="1" applyFill="1" applyBorder="1" applyAlignment="1">
      <alignment horizontal="left" vertical="center" wrapText="1"/>
      <protection/>
    </xf>
    <xf numFmtId="173" fontId="13" fillId="0" borderId="10" xfId="0" applyNumberFormat="1" applyFont="1" applyBorder="1" applyAlignment="1">
      <alignment horizontal="center" vertical="center"/>
    </xf>
    <xf numFmtId="49" fontId="5" fillId="0" borderId="0" xfId="61" applyNumberFormat="1" applyFont="1" applyFill="1" applyAlignment="1">
      <alignment vertical="center" wrapText="1"/>
      <protection/>
    </xf>
    <xf numFmtId="0" fontId="6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73" fontId="6" fillId="0" borderId="10" xfId="0" applyNumberFormat="1" applyFont="1" applyBorder="1" applyAlignment="1" applyProtection="1">
      <alignment horizontal="center" vertical="center" wrapText="1"/>
      <protection/>
    </xf>
    <xf numFmtId="172" fontId="6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88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172" fontId="6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1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2" fillId="0" borderId="12" xfId="0" applyFont="1" applyBorder="1" applyAlignment="1">
      <alignment/>
    </xf>
    <xf numFmtId="49" fontId="6" fillId="0" borderId="10" xfId="0" applyNumberFormat="1" applyFont="1" applyBorder="1" applyAlignment="1" applyProtection="1">
      <alignment horizontal="left"/>
      <protection/>
    </xf>
    <xf numFmtId="173" fontId="6" fillId="0" borderId="10" xfId="0" applyNumberFormat="1" applyFont="1" applyBorder="1" applyAlignment="1" applyProtection="1">
      <alignment horizont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12" fillId="0" borderId="10" xfId="60" applyNumberFormat="1" applyFont="1" applyFill="1" applyBorder="1" applyAlignment="1">
      <alignment vertical="top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49" fontId="12" fillId="34" borderId="10" xfId="59" applyNumberFormat="1" applyFont="1" applyFill="1" applyBorder="1" applyAlignment="1">
      <alignment horizontal="left" vertical="center" wrapText="1"/>
      <protection/>
    </xf>
    <xf numFmtId="172" fontId="12" fillId="0" borderId="10" xfId="0" applyNumberFormat="1" applyFont="1" applyBorder="1" applyAlignment="1">
      <alignment horizontal="center" vertical="center"/>
    </xf>
    <xf numFmtId="49" fontId="13" fillId="34" borderId="10" xfId="59" applyNumberFormat="1" applyFont="1" applyFill="1" applyBorder="1" applyAlignment="1">
      <alignment horizontal="left" vertical="top" wrapText="1"/>
      <protection/>
    </xf>
    <xf numFmtId="172" fontId="1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" fontId="13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vertical="top"/>
    </xf>
    <xf numFmtId="49" fontId="13" fillId="0" borderId="16" xfId="60" applyNumberFormat="1" applyFont="1" applyFill="1" applyBorder="1" applyAlignment="1">
      <alignment horizontal="center" vertical="center"/>
      <protection/>
    </xf>
    <xf numFmtId="49" fontId="13" fillId="0" borderId="16" xfId="53" applyNumberFormat="1" applyFont="1" applyFill="1" applyBorder="1" applyAlignment="1">
      <alignment horizontal="center" wrapText="1"/>
      <protection/>
    </xf>
    <xf numFmtId="49" fontId="13" fillId="0" borderId="10" xfId="53" applyNumberFormat="1" applyFont="1" applyFill="1" applyBorder="1" applyAlignment="1">
      <alignment horizont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3" fillId="34" borderId="10" xfId="59" applyFont="1" applyFill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wrapText="1"/>
      <protection/>
    </xf>
    <xf numFmtId="49" fontId="6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6" fillId="0" borderId="0" xfId="60" applyNumberFormat="1" applyFont="1" applyFill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9" fillId="0" borderId="0" xfId="55" applyFont="1" applyAlignment="1">
      <alignment horizontal="left" wrapText="1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left"/>
      <protection/>
    </xf>
    <xf numFmtId="0" fontId="0" fillId="0" borderId="0" xfId="0" applyFill="1" applyAlignment="1">
      <alignment/>
    </xf>
    <xf numFmtId="0" fontId="9" fillId="0" borderId="0" xfId="55" applyFont="1" applyFill="1" applyAlignment="1">
      <alignment horizontal="left" wrapText="1"/>
      <protection/>
    </xf>
    <xf numFmtId="0" fontId="9" fillId="0" borderId="0" xfId="55" applyFont="1" applyFill="1" applyAlignment="1">
      <alignment horizont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" xfId="54"/>
    <cellStyle name="Обычный 2" xfId="55"/>
    <cellStyle name="Обычный 2 2" xfId="56"/>
    <cellStyle name="Обычный 20" xfId="57"/>
    <cellStyle name="Обычный 4" xfId="58"/>
    <cellStyle name="Обычный 6" xfId="59"/>
    <cellStyle name="Обычный 9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0"/>
  <sheetViews>
    <sheetView view="pageLayout" workbookViewId="0" topLeftCell="A1">
      <selection activeCell="C1" sqref="C1"/>
    </sheetView>
  </sheetViews>
  <sheetFormatPr defaultColWidth="9.140625" defaultRowHeight="15"/>
  <cols>
    <col min="1" max="1" width="10.7109375" style="0" customWidth="1"/>
    <col min="2" max="2" width="17.8515625" style="0" customWidth="1"/>
    <col min="3" max="3" width="60.421875" style="34" customWidth="1"/>
    <col min="4" max="4" width="14.28125" style="0" customWidth="1"/>
  </cols>
  <sheetData>
    <row r="1" spans="1:5" ht="15.75">
      <c r="A1" s="20"/>
      <c r="B1" s="20"/>
      <c r="C1" s="29"/>
      <c r="D1" s="203" t="s">
        <v>207</v>
      </c>
      <c r="E1" s="204"/>
    </row>
    <row r="2" spans="1:5" ht="15.75">
      <c r="A2" s="20"/>
      <c r="B2" s="20"/>
      <c r="C2" s="28"/>
      <c r="D2" s="203" t="s">
        <v>432</v>
      </c>
      <c r="E2" s="204"/>
    </row>
    <row r="3" spans="1:5" ht="15.75">
      <c r="A3" s="20"/>
      <c r="B3" s="20"/>
      <c r="C3" s="28"/>
      <c r="D3" s="203" t="s">
        <v>433</v>
      </c>
      <c r="E3" s="204"/>
    </row>
    <row r="4" spans="1:5" ht="16.5" customHeight="1">
      <c r="A4" s="20"/>
      <c r="B4" s="20"/>
      <c r="C4" s="28"/>
      <c r="D4" s="205" t="s">
        <v>463</v>
      </c>
      <c r="E4" s="205"/>
    </row>
    <row r="5" spans="1:5" ht="16.5" customHeight="1">
      <c r="A5" s="20"/>
      <c r="B5" s="20"/>
      <c r="C5" s="28"/>
      <c r="D5" s="206"/>
      <c r="E5" s="206"/>
    </row>
    <row r="6" spans="1:4" ht="30.75" customHeight="1">
      <c r="A6" s="188" t="s">
        <v>451</v>
      </c>
      <c r="B6" s="188"/>
      <c r="C6" s="188"/>
      <c r="D6" s="188"/>
    </row>
    <row r="7" spans="1:3" ht="15.75">
      <c r="A7" s="21"/>
      <c r="B7" s="21"/>
      <c r="C7" s="32"/>
    </row>
    <row r="8" spans="1:4" ht="15.75">
      <c r="A8" s="20"/>
      <c r="B8" s="20"/>
      <c r="C8" s="33"/>
      <c r="D8" s="35" t="s">
        <v>256</v>
      </c>
    </row>
    <row r="9" spans="1:4" ht="16.5" customHeight="1">
      <c r="A9" s="185" t="s">
        <v>257</v>
      </c>
      <c r="B9" s="185"/>
      <c r="C9" s="186" t="s">
        <v>258</v>
      </c>
      <c r="D9" s="187" t="s">
        <v>259</v>
      </c>
    </row>
    <row r="10" spans="1:4" ht="62.25" customHeight="1">
      <c r="A10" s="50" t="s">
        <v>260</v>
      </c>
      <c r="B10" s="50" t="s">
        <v>462</v>
      </c>
      <c r="C10" s="186"/>
      <c r="D10" s="187"/>
    </row>
    <row r="11" spans="1:4" ht="15">
      <c r="A11" s="50">
        <v>1</v>
      </c>
      <c r="B11" s="50">
        <v>2</v>
      </c>
      <c r="C11" s="63">
        <v>3</v>
      </c>
      <c r="D11" s="56">
        <v>4</v>
      </c>
    </row>
    <row r="12" spans="1:4" ht="15">
      <c r="A12" s="40" t="s">
        <v>34</v>
      </c>
      <c r="B12" s="40"/>
      <c r="C12" s="51" t="s">
        <v>261</v>
      </c>
      <c r="D12" s="52">
        <f>D13+D14+D15+D16</f>
        <v>687.6999999999999</v>
      </c>
    </row>
    <row r="13" spans="1:4" ht="51">
      <c r="A13" s="41" t="s">
        <v>34</v>
      </c>
      <c r="B13" s="41" t="s">
        <v>304</v>
      </c>
      <c r="C13" s="53" t="s">
        <v>262</v>
      </c>
      <c r="D13" s="54">
        <v>306.4</v>
      </c>
    </row>
    <row r="14" spans="1:4" ht="63.75">
      <c r="A14" s="41" t="s">
        <v>34</v>
      </c>
      <c r="B14" s="41" t="s">
        <v>305</v>
      </c>
      <c r="C14" s="55" t="s">
        <v>263</v>
      </c>
      <c r="D14" s="54">
        <v>3</v>
      </c>
    </row>
    <row r="15" spans="1:4" ht="51">
      <c r="A15" s="41" t="s">
        <v>34</v>
      </c>
      <c r="B15" s="41" t="s">
        <v>306</v>
      </c>
      <c r="C15" s="53" t="s">
        <v>264</v>
      </c>
      <c r="D15" s="54">
        <v>447</v>
      </c>
    </row>
    <row r="16" spans="1:4" ht="51">
      <c r="A16" s="41" t="s">
        <v>34</v>
      </c>
      <c r="B16" s="41" t="s">
        <v>307</v>
      </c>
      <c r="C16" s="53" t="s">
        <v>265</v>
      </c>
      <c r="D16" s="54">
        <v>-68.7</v>
      </c>
    </row>
    <row r="17" spans="1:4" ht="15">
      <c r="A17" s="40" t="s">
        <v>292</v>
      </c>
      <c r="B17" s="40"/>
      <c r="C17" s="51" t="s">
        <v>266</v>
      </c>
      <c r="D17" s="52">
        <f>D18+D19+D20+D21+D22+D23+D24+D25+D26+D27+D28+D29+D30+D31+D32+D33+D34+D35+D36+D37+D38+D39+D40</f>
        <v>5159.300000000001</v>
      </c>
    </row>
    <row r="18" spans="1:4" ht="76.5">
      <c r="A18" s="41" t="s">
        <v>292</v>
      </c>
      <c r="B18" s="41" t="s">
        <v>293</v>
      </c>
      <c r="C18" s="55" t="s">
        <v>294</v>
      </c>
      <c r="D18" s="54">
        <v>2518.7</v>
      </c>
    </row>
    <row r="19" spans="1:4" ht="63.75">
      <c r="A19" s="41" t="s">
        <v>292</v>
      </c>
      <c r="B19" s="41" t="s">
        <v>295</v>
      </c>
      <c r="C19" s="55" t="s">
        <v>296</v>
      </c>
      <c r="D19" s="54">
        <v>1.2</v>
      </c>
    </row>
    <row r="20" spans="1:4" ht="76.5">
      <c r="A20" s="41" t="s">
        <v>292</v>
      </c>
      <c r="B20" s="41" t="s">
        <v>297</v>
      </c>
      <c r="C20" s="55" t="s">
        <v>277</v>
      </c>
      <c r="D20" s="54">
        <v>1.3</v>
      </c>
    </row>
    <row r="21" spans="1:4" ht="63.75">
      <c r="A21" s="41" t="s">
        <v>292</v>
      </c>
      <c r="B21" s="41" t="s">
        <v>413</v>
      </c>
      <c r="C21" s="55" t="s">
        <v>414</v>
      </c>
      <c r="D21" s="54">
        <v>-0.2</v>
      </c>
    </row>
    <row r="22" spans="1:4" ht="102">
      <c r="A22" s="41" t="s">
        <v>292</v>
      </c>
      <c r="B22" s="41" t="s">
        <v>298</v>
      </c>
      <c r="C22" s="55" t="s">
        <v>299</v>
      </c>
      <c r="D22" s="54">
        <v>17.9</v>
      </c>
    </row>
    <row r="23" spans="1:4" ht="89.25">
      <c r="A23" s="41" t="s">
        <v>292</v>
      </c>
      <c r="B23" s="41" t="s">
        <v>415</v>
      </c>
      <c r="C23" s="55" t="s">
        <v>416</v>
      </c>
      <c r="D23" s="54">
        <v>0</v>
      </c>
    </row>
    <row r="24" spans="1:4" ht="105.75" customHeight="1">
      <c r="A24" s="41" t="s">
        <v>292</v>
      </c>
      <c r="B24" s="41" t="s">
        <v>417</v>
      </c>
      <c r="C24" s="55" t="s">
        <v>418</v>
      </c>
      <c r="D24" s="54">
        <v>0.2</v>
      </c>
    </row>
    <row r="25" spans="1:4" ht="51">
      <c r="A25" s="41" t="s">
        <v>292</v>
      </c>
      <c r="B25" s="41" t="s">
        <v>300</v>
      </c>
      <c r="C25" s="53" t="s">
        <v>301</v>
      </c>
      <c r="D25" s="54">
        <v>1.7</v>
      </c>
    </row>
    <row r="26" spans="1:4" ht="38.25">
      <c r="A26" s="41" t="s">
        <v>292</v>
      </c>
      <c r="B26" s="41" t="s">
        <v>419</v>
      </c>
      <c r="C26" s="53" t="s">
        <v>420</v>
      </c>
      <c r="D26" s="54">
        <v>0</v>
      </c>
    </row>
    <row r="27" spans="1:4" ht="63.75">
      <c r="A27" s="41" t="s">
        <v>292</v>
      </c>
      <c r="B27" s="41" t="s">
        <v>302</v>
      </c>
      <c r="C27" s="53" t="s">
        <v>303</v>
      </c>
      <c r="D27" s="54">
        <v>0.8</v>
      </c>
    </row>
    <row r="28" spans="1:4" ht="38.25">
      <c r="A28" s="41" t="s">
        <v>292</v>
      </c>
      <c r="B28" s="41" t="s">
        <v>308</v>
      </c>
      <c r="C28" s="53" t="s">
        <v>309</v>
      </c>
      <c r="D28" s="54">
        <v>81.7</v>
      </c>
    </row>
    <row r="29" spans="1:4" ht="25.5">
      <c r="A29" s="41" t="s">
        <v>292</v>
      </c>
      <c r="B29" s="41" t="s">
        <v>421</v>
      </c>
      <c r="C29" s="53" t="s">
        <v>422</v>
      </c>
      <c r="D29" s="54">
        <v>0</v>
      </c>
    </row>
    <row r="30" spans="1:4" ht="63.75">
      <c r="A30" s="41" t="s">
        <v>292</v>
      </c>
      <c r="B30" s="41" t="s">
        <v>310</v>
      </c>
      <c r="C30" s="53" t="s">
        <v>311</v>
      </c>
      <c r="D30" s="54">
        <v>275</v>
      </c>
    </row>
    <row r="31" spans="1:4" ht="38.25">
      <c r="A31" s="41" t="s">
        <v>292</v>
      </c>
      <c r="B31" s="41" t="s">
        <v>312</v>
      </c>
      <c r="C31" s="53" t="s">
        <v>313</v>
      </c>
      <c r="D31" s="54">
        <v>2.3</v>
      </c>
    </row>
    <row r="32" spans="1:4" ht="38.25">
      <c r="A32" s="41" t="s">
        <v>292</v>
      </c>
      <c r="B32" s="41" t="s">
        <v>314</v>
      </c>
      <c r="C32" s="53" t="s">
        <v>315</v>
      </c>
      <c r="D32" s="54">
        <v>87.9</v>
      </c>
    </row>
    <row r="33" spans="1:4" ht="25.5">
      <c r="A33" s="41" t="s">
        <v>292</v>
      </c>
      <c r="B33" s="41" t="s">
        <v>423</v>
      </c>
      <c r="C33" s="53" t="s">
        <v>424</v>
      </c>
      <c r="D33" s="54">
        <v>0.1</v>
      </c>
    </row>
    <row r="34" spans="1:4" ht="38.25">
      <c r="A34" s="41" t="s">
        <v>292</v>
      </c>
      <c r="B34" s="41" t="s">
        <v>316</v>
      </c>
      <c r="C34" s="53" t="s">
        <v>317</v>
      </c>
      <c r="D34" s="54">
        <v>1963</v>
      </c>
    </row>
    <row r="35" spans="1:4" ht="25.5">
      <c r="A35" s="41" t="s">
        <v>292</v>
      </c>
      <c r="B35" s="41" t="s">
        <v>318</v>
      </c>
      <c r="C35" s="53" t="s">
        <v>319</v>
      </c>
      <c r="D35" s="54">
        <v>27.1</v>
      </c>
    </row>
    <row r="36" spans="1:4" ht="51">
      <c r="A36" s="41" t="s">
        <v>292</v>
      </c>
      <c r="B36" s="41" t="s">
        <v>320</v>
      </c>
      <c r="C36" s="53" t="s">
        <v>321</v>
      </c>
      <c r="D36" s="54">
        <v>66.8</v>
      </c>
    </row>
    <row r="37" spans="1:4" ht="38.25">
      <c r="A37" s="41" t="s">
        <v>292</v>
      </c>
      <c r="B37" s="41" t="s">
        <v>425</v>
      </c>
      <c r="C37" s="53" t="s">
        <v>426</v>
      </c>
      <c r="D37" s="54">
        <v>0</v>
      </c>
    </row>
    <row r="38" spans="1:4" ht="51">
      <c r="A38" s="41" t="s">
        <v>292</v>
      </c>
      <c r="B38" s="41" t="s">
        <v>322</v>
      </c>
      <c r="C38" s="53" t="s">
        <v>323</v>
      </c>
      <c r="D38" s="54">
        <v>0.5</v>
      </c>
    </row>
    <row r="39" spans="1:4" ht="51">
      <c r="A39" s="41" t="s">
        <v>292</v>
      </c>
      <c r="B39" s="41" t="s">
        <v>324</v>
      </c>
      <c r="C39" s="53" t="s">
        <v>325</v>
      </c>
      <c r="D39" s="54">
        <v>111.8</v>
      </c>
    </row>
    <row r="40" spans="1:4" ht="38.25">
      <c r="A40" s="41" t="s">
        <v>292</v>
      </c>
      <c r="B40" s="41" t="s">
        <v>326</v>
      </c>
      <c r="C40" s="53" t="s">
        <v>327</v>
      </c>
      <c r="D40" s="54">
        <v>1.5</v>
      </c>
    </row>
    <row r="41" spans="1:4" ht="25.5">
      <c r="A41" s="56">
        <v>622</v>
      </c>
      <c r="B41" s="56"/>
      <c r="C41" s="57" t="s">
        <v>427</v>
      </c>
      <c r="D41" s="58">
        <f>D42+D43+D44+D45</f>
        <v>2529.2</v>
      </c>
    </row>
    <row r="42" spans="1:4" ht="63.75">
      <c r="A42" s="41" t="s">
        <v>329</v>
      </c>
      <c r="B42" s="41" t="s">
        <v>332</v>
      </c>
      <c r="C42" s="53" t="s">
        <v>333</v>
      </c>
      <c r="D42" s="54">
        <v>91.1</v>
      </c>
    </row>
    <row r="43" spans="1:4" ht="25.5">
      <c r="A43" s="41" t="s">
        <v>329</v>
      </c>
      <c r="B43" s="41" t="s">
        <v>334</v>
      </c>
      <c r="C43" s="53" t="s">
        <v>335</v>
      </c>
      <c r="D43" s="54">
        <v>2384</v>
      </c>
    </row>
    <row r="44" spans="1:4" ht="25.5">
      <c r="A44" s="41" t="s">
        <v>329</v>
      </c>
      <c r="B44" s="41" t="s">
        <v>336</v>
      </c>
      <c r="C44" s="53" t="s">
        <v>337</v>
      </c>
      <c r="D44" s="54">
        <v>-1.1</v>
      </c>
    </row>
    <row r="45" spans="1:4" ht="38.25">
      <c r="A45" s="41" t="s">
        <v>329</v>
      </c>
      <c r="B45" s="41" t="s">
        <v>338</v>
      </c>
      <c r="C45" s="53" t="s">
        <v>339</v>
      </c>
      <c r="D45" s="54">
        <v>55.2</v>
      </c>
    </row>
    <row r="46" spans="1:4" s="42" customFormat="1" ht="15">
      <c r="A46" s="40" t="s">
        <v>435</v>
      </c>
      <c r="B46" s="40"/>
      <c r="C46" s="59" t="s">
        <v>243</v>
      </c>
      <c r="D46" s="52">
        <f>D47</f>
        <v>-2</v>
      </c>
    </row>
    <row r="47" spans="1:4" ht="25.5">
      <c r="A47" s="41" t="s">
        <v>435</v>
      </c>
      <c r="B47" s="41" t="s">
        <v>336</v>
      </c>
      <c r="C47" s="53" t="s">
        <v>337</v>
      </c>
      <c r="D47" s="54">
        <v>-2</v>
      </c>
    </row>
    <row r="48" spans="1:4" ht="15">
      <c r="A48" s="56">
        <v>709</v>
      </c>
      <c r="B48" s="56"/>
      <c r="C48" s="60" t="s">
        <v>0</v>
      </c>
      <c r="D48" s="58">
        <f>D49+D50+D51+D52+D53+D54+D55</f>
        <v>9017.3</v>
      </c>
    </row>
    <row r="49" spans="1:4" ht="51">
      <c r="A49" s="41" t="s">
        <v>328</v>
      </c>
      <c r="B49" s="41" t="s">
        <v>330</v>
      </c>
      <c r="C49" s="53" t="s">
        <v>331</v>
      </c>
      <c r="D49" s="54">
        <v>19.5</v>
      </c>
    </row>
    <row r="50" spans="1:4" ht="63.75">
      <c r="A50" s="41" t="s">
        <v>328</v>
      </c>
      <c r="B50" s="41" t="s">
        <v>332</v>
      </c>
      <c r="C50" s="53" t="s">
        <v>333</v>
      </c>
      <c r="D50" s="54">
        <v>189.1</v>
      </c>
    </row>
    <row r="51" spans="1:4" ht="25.5">
      <c r="A51" s="41" t="s">
        <v>328</v>
      </c>
      <c r="B51" s="41" t="s">
        <v>334</v>
      </c>
      <c r="C51" s="53" t="s">
        <v>335</v>
      </c>
      <c r="D51" s="54">
        <v>8653.9</v>
      </c>
    </row>
    <row r="52" spans="1:4" ht="25.5">
      <c r="A52" s="41" t="s">
        <v>328</v>
      </c>
      <c r="B52" s="41" t="s">
        <v>336</v>
      </c>
      <c r="C52" s="53" t="s">
        <v>337</v>
      </c>
      <c r="D52" s="54">
        <v>5.1</v>
      </c>
    </row>
    <row r="53" spans="1:4" ht="38.25">
      <c r="A53" s="41" t="s">
        <v>328</v>
      </c>
      <c r="B53" s="41" t="s">
        <v>338</v>
      </c>
      <c r="C53" s="53" t="s">
        <v>339</v>
      </c>
      <c r="D53" s="54">
        <v>148.3</v>
      </c>
    </row>
    <row r="54" spans="1:4" ht="38.25">
      <c r="A54" s="41" t="s">
        <v>328</v>
      </c>
      <c r="B54" s="41" t="s">
        <v>340</v>
      </c>
      <c r="C54" s="53" t="s">
        <v>341</v>
      </c>
      <c r="D54" s="54">
        <v>6.6</v>
      </c>
    </row>
    <row r="55" spans="1:4" ht="38.25">
      <c r="A55" s="41" t="s">
        <v>328</v>
      </c>
      <c r="B55" s="41" t="s">
        <v>342</v>
      </c>
      <c r="C55" s="53" t="s">
        <v>343</v>
      </c>
      <c r="D55" s="54">
        <v>-5.2</v>
      </c>
    </row>
    <row r="56" spans="1:4" ht="20.25" customHeight="1">
      <c r="A56" s="61"/>
      <c r="B56" s="61"/>
      <c r="C56" s="62" t="s">
        <v>455</v>
      </c>
      <c r="D56" s="58">
        <f>D12+D17+D41+D48+D46</f>
        <v>17391.5</v>
      </c>
    </row>
    <row r="57" spans="1:4" ht="21.75" customHeight="1">
      <c r="A57" s="34"/>
      <c r="B57" s="34"/>
      <c r="D57" s="34"/>
    </row>
    <row r="58" spans="1:4" ht="24" customHeight="1">
      <c r="A58" s="34"/>
      <c r="B58" s="34"/>
      <c r="D58" s="34"/>
    </row>
    <row r="59" spans="1:4" ht="22.5" customHeight="1">
      <c r="A59" s="34"/>
      <c r="B59" s="34"/>
      <c r="D59" s="34"/>
    </row>
    <row r="60" spans="1:4" ht="21.75" customHeight="1">
      <c r="A60" s="34"/>
      <c r="B60" s="34"/>
      <c r="D60" s="34"/>
    </row>
  </sheetData>
  <sheetProtection/>
  <mergeCells count="5">
    <mergeCell ref="A9:B9"/>
    <mergeCell ref="C9:C10"/>
    <mergeCell ref="D9:D10"/>
    <mergeCell ref="A6:D6"/>
    <mergeCell ref="D4:E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9"/>
  <sheetViews>
    <sheetView view="pageLayout" workbookViewId="0" topLeftCell="A43">
      <selection activeCell="D9" sqref="D9"/>
    </sheetView>
  </sheetViews>
  <sheetFormatPr defaultColWidth="9.140625" defaultRowHeight="15"/>
  <cols>
    <col min="1" max="1" width="24.7109375" style="165" customWidth="1"/>
    <col min="2" max="2" width="46.57421875" style="165" customWidth="1"/>
    <col min="3" max="3" width="16.140625" style="165" customWidth="1"/>
    <col min="4" max="4" width="14.57421875" style="165" customWidth="1"/>
    <col min="5" max="5" width="13.8515625" style="166" customWidth="1"/>
    <col min="6" max="16384" width="9.140625" style="140" customWidth="1"/>
  </cols>
  <sheetData>
    <row r="1" spans="1:5" ht="15.75">
      <c r="A1" s="22"/>
      <c r="B1" s="7"/>
      <c r="C1" s="139"/>
      <c r="D1" s="190" t="s">
        <v>64</v>
      </c>
      <c r="E1" s="190"/>
    </row>
    <row r="2" spans="1:5" ht="15.75">
      <c r="A2" s="22"/>
      <c r="B2" s="7"/>
      <c r="C2" s="17"/>
      <c r="D2" s="190" t="s">
        <v>432</v>
      </c>
      <c r="E2" s="190"/>
    </row>
    <row r="3" spans="1:5" ht="15.75">
      <c r="A3" s="22"/>
      <c r="B3" s="7"/>
      <c r="C3" s="17"/>
      <c r="D3" s="190" t="s">
        <v>433</v>
      </c>
      <c r="E3" s="190"/>
    </row>
    <row r="4" spans="1:5" ht="15.75">
      <c r="A4" s="22"/>
      <c r="B4" s="7"/>
      <c r="C4" s="17"/>
      <c r="D4" s="191" t="s">
        <v>466</v>
      </c>
      <c r="E4" s="191"/>
    </row>
    <row r="5" spans="1:5" ht="15.75">
      <c r="A5" s="22"/>
      <c r="B5" s="7"/>
      <c r="C5" s="23"/>
      <c r="D5" s="22"/>
      <c r="E5" s="15"/>
    </row>
    <row r="6" spans="1:5" ht="31.5" customHeight="1">
      <c r="A6" s="189" t="s">
        <v>452</v>
      </c>
      <c r="B6" s="189"/>
      <c r="C6" s="189"/>
      <c r="D6" s="189"/>
      <c r="E6" s="189"/>
    </row>
    <row r="7" spans="1:5" ht="15.75">
      <c r="A7" s="36"/>
      <c r="B7" s="36"/>
      <c r="C7" s="36"/>
      <c r="D7" s="36"/>
      <c r="E7" s="36"/>
    </row>
    <row r="8" spans="1:5" ht="15.75">
      <c r="A8" s="22"/>
      <c r="B8" s="7"/>
      <c r="C8" s="23"/>
      <c r="D8" s="22"/>
      <c r="E8" s="22" t="s">
        <v>267</v>
      </c>
    </row>
    <row r="9" spans="1:5" ht="47.25">
      <c r="A9" s="141" t="s">
        <v>365</v>
      </c>
      <c r="B9" s="142" t="s">
        <v>268</v>
      </c>
      <c r="C9" s="143" t="s">
        <v>269</v>
      </c>
      <c r="D9" s="142" t="s">
        <v>259</v>
      </c>
      <c r="E9" s="141" t="s">
        <v>270</v>
      </c>
    </row>
    <row r="10" spans="1:5" ht="15.75">
      <c r="A10" s="144">
        <v>1</v>
      </c>
      <c r="B10" s="145">
        <v>2</v>
      </c>
      <c r="C10" s="146">
        <v>3</v>
      </c>
      <c r="D10" s="145">
        <v>4</v>
      </c>
      <c r="E10" s="144">
        <v>5</v>
      </c>
    </row>
    <row r="11" spans="1:5" ht="31.5">
      <c r="A11" s="147" t="s">
        <v>271</v>
      </c>
      <c r="B11" s="148" t="s">
        <v>272</v>
      </c>
      <c r="C11" s="149">
        <f>C12+C22+C28+C31+C53+C55</f>
        <v>5736.2</v>
      </c>
      <c r="D11" s="149">
        <f>D12+D22+D28+D31+D53+D55</f>
        <v>6146.599999999999</v>
      </c>
      <c r="E11" s="150">
        <f aca="true" t="shared" si="0" ref="E11:E70">D11/C11*100</f>
        <v>107.15456225375684</v>
      </c>
    </row>
    <row r="12" spans="1:5" ht="15.75">
      <c r="A12" s="147" t="s">
        <v>273</v>
      </c>
      <c r="B12" s="148" t="s">
        <v>274</v>
      </c>
      <c r="C12" s="149">
        <f>C13</f>
        <v>2169.7</v>
      </c>
      <c r="D12" s="149">
        <f>D13</f>
        <v>2541.5</v>
      </c>
      <c r="E12" s="150">
        <f t="shared" si="0"/>
        <v>117.1360095865788</v>
      </c>
    </row>
    <row r="13" spans="1:5" ht="15.75">
      <c r="A13" s="147" t="s">
        <v>275</v>
      </c>
      <c r="B13" s="148" t="s">
        <v>276</v>
      </c>
      <c r="C13" s="149">
        <f>C14+C15+C16+C17+C18+C19+C20+C21</f>
        <v>2169.7</v>
      </c>
      <c r="D13" s="149">
        <f>D14+D15+D16+D17+D18+D19+D20+D21</f>
        <v>2541.5</v>
      </c>
      <c r="E13" s="150">
        <f t="shared" si="0"/>
        <v>117.1360095865788</v>
      </c>
    </row>
    <row r="14" spans="1:5" ht="157.5">
      <c r="A14" s="151" t="s">
        <v>293</v>
      </c>
      <c r="B14" s="152" t="s">
        <v>294</v>
      </c>
      <c r="C14" s="153">
        <v>2169.7</v>
      </c>
      <c r="D14" s="153">
        <v>2518.7</v>
      </c>
      <c r="E14" s="154">
        <f t="shared" si="0"/>
        <v>116.08517306540074</v>
      </c>
    </row>
    <row r="15" spans="1:5" ht="126">
      <c r="A15" s="151" t="s">
        <v>295</v>
      </c>
      <c r="B15" s="152" t="s">
        <v>296</v>
      </c>
      <c r="C15" s="153">
        <v>0</v>
      </c>
      <c r="D15" s="153">
        <v>1.2</v>
      </c>
      <c r="E15" s="154">
        <v>0</v>
      </c>
    </row>
    <row r="16" spans="1:5" ht="157.5">
      <c r="A16" s="151" t="s">
        <v>297</v>
      </c>
      <c r="B16" s="152" t="s">
        <v>277</v>
      </c>
      <c r="C16" s="153">
        <v>0</v>
      </c>
      <c r="D16" s="153">
        <v>1.3</v>
      </c>
      <c r="E16" s="154">
        <v>0</v>
      </c>
    </row>
    <row r="17" spans="1:5" ht="117.75" customHeight="1">
      <c r="A17" s="151" t="s">
        <v>413</v>
      </c>
      <c r="B17" s="152" t="s">
        <v>414</v>
      </c>
      <c r="C17" s="153">
        <v>0</v>
      </c>
      <c r="D17" s="153">
        <v>-0.2</v>
      </c>
      <c r="E17" s="154">
        <v>0</v>
      </c>
    </row>
    <row r="18" spans="1:5" ht="220.5">
      <c r="A18" s="151" t="s">
        <v>298</v>
      </c>
      <c r="B18" s="152" t="s">
        <v>299</v>
      </c>
      <c r="C18" s="153">
        <v>0</v>
      </c>
      <c r="D18" s="153">
        <v>17.9</v>
      </c>
      <c r="E18" s="154">
        <v>0</v>
      </c>
    </row>
    <row r="19" spans="1:5" ht="212.25" customHeight="1">
      <c r="A19" s="151" t="s">
        <v>417</v>
      </c>
      <c r="B19" s="152" t="s">
        <v>418</v>
      </c>
      <c r="C19" s="153">
        <v>0</v>
      </c>
      <c r="D19" s="153">
        <v>0.2</v>
      </c>
      <c r="E19" s="154"/>
    </row>
    <row r="20" spans="1:5" ht="110.25">
      <c r="A20" s="151" t="s">
        <v>300</v>
      </c>
      <c r="B20" s="155" t="s">
        <v>301</v>
      </c>
      <c r="C20" s="153">
        <v>0</v>
      </c>
      <c r="D20" s="153">
        <v>1.6</v>
      </c>
      <c r="E20" s="154"/>
    </row>
    <row r="21" spans="1:5" ht="110.25">
      <c r="A21" s="151" t="s">
        <v>302</v>
      </c>
      <c r="B21" s="155" t="s">
        <v>303</v>
      </c>
      <c r="C21" s="153">
        <v>0</v>
      </c>
      <c r="D21" s="153">
        <v>0.8</v>
      </c>
      <c r="E21" s="154">
        <v>0</v>
      </c>
    </row>
    <row r="22" spans="1:5" ht="63">
      <c r="A22" s="147" t="s">
        <v>412</v>
      </c>
      <c r="B22" s="148" t="s">
        <v>278</v>
      </c>
      <c r="C22" s="149">
        <f>C23</f>
        <v>598.0000000000001</v>
      </c>
      <c r="D22" s="149">
        <f>D23</f>
        <v>687.6999999999999</v>
      </c>
      <c r="E22" s="150">
        <f t="shared" si="0"/>
        <v>114.99999999999997</v>
      </c>
    </row>
    <row r="23" spans="1:5" ht="47.25">
      <c r="A23" s="147" t="s">
        <v>411</v>
      </c>
      <c r="B23" s="148" t="s">
        <v>279</v>
      </c>
      <c r="C23" s="149">
        <f>C24+C25+C26+C27</f>
        <v>598.0000000000001</v>
      </c>
      <c r="D23" s="149">
        <f>D24+D25+D26+D27</f>
        <v>687.6999999999999</v>
      </c>
      <c r="E23" s="150">
        <f t="shared" si="0"/>
        <v>114.99999999999997</v>
      </c>
    </row>
    <row r="24" spans="1:5" ht="94.5">
      <c r="A24" s="151" t="s">
        <v>410</v>
      </c>
      <c r="B24" s="155" t="s">
        <v>262</v>
      </c>
      <c r="C24" s="156">
        <v>233.3</v>
      </c>
      <c r="D24" s="156">
        <v>306.4</v>
      </c>
      <c r="E24" s="154">
        <f t="shared" si="0"/>
        <v>131.33304757822543</v>
      </c>
    </row>
    <row r="25" spans="1:5" ht="126">
      <c r="A25" s="151" t="s">
        <v>409</v>
      </c>
      <c r="B25" s="152" t="s">
        <v>263</v>
      </c>
      <c r="C25" s="156">
        <v>2</v>
      </c>
      <c r="D25" s="156">
        <v>3</v>
      </c>
      <c r="E25" s="154">
        <f t="shared" si="0"/>
        <v>150</v>
      </c>
    </row>
    <row r="26" spans="1:5" ht="103.5" customHeight="1">
      <c r="A26" s="151" t="s">
        <v>408</v>
      </c>
      <c r="B26" s="155" t="s">
        <v>264</v>
      </c>
      <c r="C26" s="156">
        <v>411.1</v>
      </c>
      <c r="D26" s="156">
        <v>447</v>
      </c>
      <c r="E26" s="154">
        <f t="shared" si="0"/>
        <v>108.73266845049865</v>
      </c>
    </row>
    <row r="27" spans="1:5" ht="94.5">
      <c r="A27" s="151" t="s">
        <v>407</v>
      </c>
      <c r="B27" s="155" t="s">
        <v>265</v>
      </c>
      <c r="C27" s="156">
        <v>-48.4</v>
      </c>
      <c r="D27" s="156">
        <v>-68.7</v>
      </c>
      <c r="E27" s="154">
        <f t="shared" si="0"/>
        <v>141.94214876033058</v>
      </c>
    </row>
    <row r="28" spans="1:5" ht="15.75">
      <c r="A28" s="147" t="s">
        <v>406</v>
      </c>
      <c r="B28" s="148" t="s">
        <v>280</v>
      </c>
      <c r="C28" s="149">
        <f>C29</f>
        <v>81.7</v>
      </c>
      <c r="D28" s="149">
        <f>D29</f>
        <v>81.7</v>
      </c>
      <c r="E28" s="150">
        <f t="shared" si="0"/>
        <v>100</v>
      </c>
    </row>
    <row r="29" spans="1:5" ht="15.75">
      <c r="A29" s="147" t="s">
        <v>405</v>
      </c>
      <c r="B29" s="148" t="s">
        <v>281</v>
      </c>
      <c r="C29" s="149">
        <f>C30</f>
        <v>81.7</v>
      </c>
      <c r="D29" s="149">
        <f>D30</f>
        <v>81.7</v>
      </c>
      <c r="E29" s="150">
        <f t="shared" si="0"/>
        <v>100</v>
      </c>
    </row>
    <row r="30" spans="1:5" ht="63">
      <c r="A30" s="151" t="s">
        <v>404</v>
      </c>
      <c r="B30" s="155" t="s">
        <v>309</v>
      </c>
      <c r="C30" s="156">
        <v>81.7</v>
      </c>
      <c r="D30" s="156">
        <v>81.7</v>
      </c>
      <c r="E30" s="154">
        <f t="shared" si="0"/>
        <v>100</v>
      </c>
    </row>
    <row r="31" spans="1:5" ht="15.75">
      <c r="A31" s="147" t="s">
        <v>403</v>
      </c>
      <c r="B31" s="148" t="s">
        <v>282</v>
      </c>
      <c r="C31" s="149">
        <f>C32+C36+C43</f>
        <v>2544</v>
      </c>
      <c r="D31" s="149">
        <f>D32+D36+D43</f>
        <v>2536</v>
      </c>
      <c r="E31" s="150">
        <f t="shared" si="0"/>
        <v>99.68553459119497</v>
      </c>
    </row>
    <row r="32" spans="1:5" ht="15.75">
      <c r="A32" s="147" t="s">
        <v>402</v>
      </c>
      <c r="B32" s="148" t="s">
        <v>283</v>
      </c>
      <c r="C32" s="149">
        <f>C33</f>
        <v>284.1</v>
      </c>
      <c r="D32" s="149">
        <f>D33</f>
        <v>277.3</v>
      </c>
      <c r="E32" s="150">
        <f t="shared" si="0"/>
        <v>97.60647659274902</v>
      </c>
    </row>
    <row r="33" spans="1:5" ht="78.75">
      <c r="A33" s="147" t="s">
        <v>401</v>
      </c>
      <c r="B33" s="148" t="s">
        <v>344</v>
      </c>
      <c r="C33" s="149">
        <f>C34+C35</f>
        <v>284.1</v>
      </c>
      <c r="D33" s="149">
        <f>D34+D35</f>
        <v>277.3</v>
      </c>
      <c r="E33" s="150">
        <f t="shared" si="0"/>
        <v>97.60647659274902</v>
      </c>
    </row>
    <row r="34" spans="1:5" ht="110.25">
      <c r="A34" s="151" t="s">
        <v>400</v>
      </c>
      <c r="B34" s="155" t="s">
        <v>311</v>
      </c>
      <c r="C34" s="156">
        <v>284.1</v>
      </c>
      <c r="D34" s="156">
        <v>275</v>
      </c>
      <c r="E34" s="154">
        <f t="shared" si="0"/>
        <v>96.79690249912002</v>
      </c>
    </row>
    <row r="35" spans="1:5" ht="78.75">
      <c r="A35" s="151" t="s">
        <v>399</v>
      </c>
      <c r="B35" s="155" t="s">
        <v>313</v>
      </c>
      <c r="C35" s="156">
        <v>0</v>
      </c>
      <c r="D35" s="156">
        <v>2.3</v>
      </c>
      <c r="E35" s="154">
        <v>0</v>
      </c>
    </row>
    <row r="36" spans="1:5" ht="15.75">
      <c r="A36" s="147" t="s">
        <v>398</v>
      </c>
      <c r="B36" s="148" t="s">
        <v>284</v>
      </c>
      <c r="C36" s="149">
        <f>C37+C40</f>
        <v>2066.1</v>
      </c>
      <c r="D36" s="149">
        <f>D37+D40</f>
        <v>2078.1</v>
      </c>
      <c r="E36" s="150">
        <f t="shared" si="0"/>
        <v>100.58080441411354</v>
      </c>
    </row>
    <row r="37" spans="1:5" ht="15.75">
      <c r="A37" s="147" t="s">
        <v>397</v>
      </c>
      <c r="B37" s="148" t="s">
        <v>345</v>
      </c>
      <c r="C37" s="149">
        <f>C38+C39</f>
        <v>78.8</v>
      </c>
      <c r="D37" s="149">
        <f>D38+D39</f>
        <v>88</v>
      </c>
      <c r="E37" s="150">
        <f t="shared" si="0"/>
        <v>111.6751269035533</v>
      </c>
    </row>
    <row r="38" spans="1:5" ht="63">
      <c r="A38" s="151" t="s">
        <v>314</v>
      </c>
      <c r="B38" s="155" t="s">
        <v>315</v>
      </c>
      <c r="C38" s="156">
        <v>78.8</v>
      </c>
      <c r="D38" s="156">
        <v>87.9</v>
      </c>
      <c r="E38" s="154">
        <f t="shared" si="0"/>
        <v>111.54822335025383</v>
      </c>
    </row>
    <row r="39" spans="1:5" ht="31.5">
      <c r="A39" s="151" t="s">
        <v>423</v>
      </c>
      <c r="B39" s="155" t="s">
        <v>424</v>
      </c>
      <c r="C39" s="156">
        <v>0</v>
      </c>
      <c r="D39" s="156">
        <v>0.1</v>
      </c>
      <c r="E39" s="154"/>
    </row>
    <row r="40" spans="1:5" ht="15.75">
      <c r="A40" s="147" t="s">
        <v>396</v>
      </c>
      <c r="B40" s="148" t="s">
        <v>285</v>
      </c>
      <c r="C40" s="149">
        <f>C41+C42</f>
        <v>1987.3</v>
      </c>
      <c r="D40" s="149">
        <f>D41+D42</f>
        <v>1990.1</v>
      </c>
      <c r="E40" s="150">
        <f t="shared" si="0"/>
        <v>100.14089468122577</v>
      </c>
    </row>
    <row r="41" spans="1:5" ht="63">
      <c r="A41" s="151" t="s">
        <v>395</v>
      </c>
      <c r="B41" s="155" t="s">
        <v>317</v>
      </c>
      <c r="C41" s="156">
        <v>1987.3</v>
      </c>
      <c r="D41" s="156">
        <v>1963</v>
      </c>
      <c r="E41" s="154">
        <f t="shared" si="0"/>
        <v>98.77723544507624</v>
      </c>
    </row>
    <row r="42" spans="1:5" ht="31.5">
      <c r="A42" s="151" t="s">
        <v>394</v>
      </c>
      <c r="B42" s="155" t="s">
        <v>319</v>
      </c>
      <c r="C42" s="156">
        <v>0</v>
      </c>
      <c r="D42" s="156">
        <v>27.1</v>
      </c>
      <c r="E42" s="154">
        <v>0</v>
      </c>
    </row>
    <row r="43" spans="1:5" ht="15.75">
      <c r="A43" s="147" t="s">
        <v>393</v>
      </c>
      <c r="B43" s="148" t="s">
        <v>286</v>
      </c>
      <c r="C43" s="149">
        <f>C44+C48</f>
        <v>193.8</v>
      </c>
      <c r="D43" s="149">
        <f>D44+D48</f>
        <v>180.6</v>
      </c>
      <c r="E43" s="150">
        <f t="shared" si="0"/>
        <v>93.18885448916407</v>
      </c>
    </row>
    <row r="44" spans="1:5" ht="15.75">
      <c r="A44" s="147" t="s">
        <v>392</v>
      </c>
      <c r="B44" s="148" t="s">
        <v>287</v>
      </c>
      <c r="C44" s="149">
        <f>C45</f>
        <v>70.7</v>
      </c>
      <c r="D44" s="149">
        <f>D45</f>
        <v>67.3</v>
      </c>
      <c r="E44" s="150">
        <f t="shared" si="0"/>
        <v>95.19094766619519</v>
      </c>
    </row>
    <row r="45" spans="1:5" ht="63">
      <c r="A45" s="147" t="s">
        <v>391</v>
      </c>
      <c r="B45" s="148" t="s">
        <v>346</v>
      </c>
      <c r="C45" s="149">
        <f>C46+C47</f>
        <v>70.7</v>
      </c>
      <c r="D45" s="149">
        <f>D46+D47</f>
        <v>67.3</v>
      </c>
      <c r="E45" s="150">
        <f t="shared" si="0"/>
        <v>95.19094766619519</v>
      </c>
    </row>
    <row r="46" spans="1:5" ht="96.75" customHeight="1">
      <c r="A46" s="151" t="s">
        <v>320</v>
      </c>
      <c r="B46" s="155" t="s">
        <v>321</v>
      </c>
      <c r="C46" s="156">
        <v>70.7</v>
      </c>
      <c r="D46" s="153">
        <v>66.8</v>
      </c>
      <c r="E46" s="154">
        <f t="shared" si="0"/>
        <v>94.48373408769447</v>
      </c>
    </row>
    <row r="47" spans="1:5" ht="96.75" customHeight="1">
      <c r="A47" s="151" t="s">
        <v>322</v>
      </c>
      <c r="B47" s="155" t="s">
        <v>323</v>
      </c>
      <c r="C47" s="156">
        <v>0</v>
      </c>
      <c r="D47" s="153">
        <v>0.5</v>
      </c>
      <c r="E47" s="154"/>
    </row>
    <row r="48" spans="1:5" ht="15.75">
      <c r="A48" s="147" t="s">
        <v>390</v>
      </c>
      <c r="B48" s="148" t="s">
        <v>288</v>
      </c>
      <c r="C48" s="149">
        <f>C49</f>
        <v>123.1</v>
      </c>
      <c r="D48" s="149">
        <f>D49</f>
        <v>113.3</v>
      </c>
      <c r="E48" s="150">
        <f t="shared" si="0"/>
        <v>92.03899268887083</v>
      </c>
    </row>
    <row r="49" spans="1:5" ht="63">
      <c r="A49" s="151" t="s">
        <v>389</v>
      </c>
      <c r="B49" s="155" t="s">
        <v>347</v>
      </c>
      <c r="C49" s="156">
        <f>C50</f>
        <v>123.1</v>
      </c>
      <c r="D49" s="156">
        <f>D50</f>
        <v>113.3</v>
      </c>
      <c r="E49" s="154">
        <f t="shared" si="0"/>
        <v>92.03899268887083</v>
      </c>
    </row>
    <row r="50" spans="1:5" ht="110.25">
      <c r="A50" s="151" t="s">
        <v>388</v>
      </c>
      <c r="B50" s="155" t="s">
        <v>325</v>
      </c>
      <c r="C50" s="156">
        <f>C51+C52</f>
        <v>123.1</v>
      </c>
      <c r="D50" s="156">
        <f>D51+D52</f>
        <v>113.3</v>
      </c>
      <c r="E50" s="154">
        <f t="shared" si="0"/>
        <v>92.03899268887083</v>
      </c>
    </row>
    <row r="51" spans="1:5" ht="110.25">
      <c r="A51" s="151" t="s">
        <v>324</v>
      </c>
      <c r="B51" s="155" t="s">
        <v>325</v>
      </c>
      <c r="C51" s="156">
        <v>123.1</v>
      </c>
      <c r="D51" s="156">
        <v>111.8</v>
      </c>
      <c r="E51" s="154">
        <f t="shared" si="0"/>
        <v>90.8204711616572</v>
      </c>
    </row>
    <row r="52" spans="1:5" ht="78.75">
      <c r="A52" s="151" t="s">
        <v>326</v>
      </c>
      <c r="B52" s="155" t="s">
        <v>327</v>
      </c>
      <c r="C52" s="156">
        <v>0</v>
      </c>
      <c r="D52" s="156">
        <v>1.5</v>
      </c>
      <c r="E52" s="154">
        <v>0</v>
      </c>
    </row>
    <row r="53" spans="1:5" ht="15.75">
      <c r="A53" s="147" t="s">
        <v>430</v>
      </c>
      <c r="B53" s="148" t="s">
        <v>431</v>
      </c>
      <c r="C53" s="149">
        <f>C54</f>
        <v>0.3</v>
      </c>
      <c r="D53" s="149">
        <f>D54</f>
        <v>0</v>
      </c>
      <c r="E53" s="150">
        <v>0</v>
      </c>
    </row>
    <row r="54" spans="1:5" ht="110.25">
      <c r="A54" s="151" t="s">
        <v>428</v>
      </c>
      <c r="B54" s="155" t="s">
        <v>429</v>
      </c>
      <c r="C54" s="156">
        <v>0.3</v>
      </c>
      <c r="D54" s="156">
        <v>0</v>
      </c>
      <c r="E54" s="154">
        <v>0</v>
      </c>
    </row>
    <row r="55" spans="1:5" ht="63">
      <c r="A55" s="147" t="s">
        <v>387</v>
      </c>
      <c r="B55" s="148" t="s">
        <v>348</v>
      </c>
      <c r="C55" s="149">
        <f>C56+C59</f>
        <v>342.5</v>
      </c>
      <c r="D55" s="149">
        <f>D56+D59</f>
        <v>299.7</v>
      </c>
      <c r="E55" s="150">
        <f t="shared" si="0"/>
        <v>87.5036496350365</v>
      </c>
    </row>
    <row r="56" spans="1:5" ht="141.75">
      <c r="A56" s="151" t="s">
        <v>386</v>
      </c>
      <c r="B56" s="152" t="s">
        <v>349</v>
      </c>
      <c r="C56" s="156">
        <f>C57</f>
        <v>19.5</v>
      </c>
      <c r="D56" s="156">
        <f>D57</f>
        <v>19.5</v>
      </c>
      <c r="E56" s="158">
        <f t="shared" si="0"/>
        <v>100</v>
      </c>
    </row>
    <row r="57" spans="1:5" ht="126">
      <c r="A57" s="151" t="s">
        <v>385</v>
      </c>
      <c r="B57" s="152" t="s">
        <v>350</v>
      </c>
      <c r="C57" s="156">
        <f>C58</f>
        <v>19.5</v>
      </c>
      <c r="D57" s="156">
        <f>D58</f>
        <v>19.5</v>
      </c>
      <c r="E57" s="158">
        <f t="shared" si="0"/>
        <v>100</v>
      </c>
    </row>
    <row r="58" spans="1:5" ht="110.25">
      <c r="A58" s="151" t="s">
        <v>384</v>
      </c>
      <c r="B58" s="155" t="s">
        <v>331</v>
      </c>
      <c r="C58" s="156">
        <v>19.5</v>
      </c>
      <c r="D58" s="156">
        <v>19.5</v>
      </c>
      <c r="E58" s="158">
        <f t="shared" si="0"/>
        <v>100</v>
      </c>
    </row>
    <row r="59" spans="1:5" ht="126">
      <c r="A59" s="151" t="s">
        <v>383</v>
      </c>
      <c r="B59" s="152" t="s">
        <v>351</v>
      </c>
      <c r="C59" s="156">
        <f>C60</f>
        <v>323</v>
      </c>
      <c r="D59" s="156">
        <f>D60</f>
        <v>280.2</v>
      </c>
      <c r="E59" s="154">
        <f t="shared" si="0"/>
        <v>86.74922600619195</v>
      </c>
    </row>
    <row r="60" spans="1:5" ht="126">
      <c r="A60" s="151" t="s">
        <v>382</v>
      </c>
      <c r="B60" s="152" t="s">
        <v>352</v>
      </c>
      <c r="C60" s="156">
        <f>C61</f>
        <v>323</v>
      </c>
      <c r="D60" s="156">
        <f>D61</f>
        <v>280.2</v>
      </c>
      <c r="E60" s="154">
        <f t="shared" si="0"/>
        <v>86.74922600619195</v>
      </c>
    </row>
    <row r="61" spans="1:5" ht="110.25">
      <c r="A61" s="151" t="s">
        <v>381</v>
      </c>
      <c r="B61" s="155" t="s">
        <v>333</v>
      </c>
      <c r="C61" s="156">
        <v>323</v>
      </c>
      <c r="D61" s="156">
        <v>280.2</v>
      </c>
      <c r="E61" s="154">
        <f t="shared" si="0"/>
        <v>86.74922600619195</v>
      </c>
    </row>
    <row r="62" spans="1:5" ht="22.5" customHeight="1">
      <c r="A62" s="147" t="s">
        <v>380</v>
      </c>
      <c r="B62" s="148" t="s">
        <v>353</v>
      </c>
      <c r="C62" s="149">
        <f>C63+C72+C76</f>
        <v>11250.5</v>
      </c>
      <c r="D62" s="149">
        <f>D64+D67+D72+D76</f>
        <v>11244.9</v>
      </c>
      <c r="E62" s="150">
        <f t="shared" si="0"/>
        <v>99.95022443446958</v>
      </c>
    </row>
    <row r="63" spans="1:6" ht="47.25">
      <c r="A63" s="147" t="s">
        <v>379</v>
      </c>
      <c r="B63" s="148" t="s">
        <v>354</v>
      </c>
      <c r="C63" s="159">
        <f>C64+C67</f>
        <v>11250.5</v>
      </c>
      <c r="D63" s="159">
        <f>D64+D67</f>
        <v>11243.5</v>
      </c>
      <c r="E63" s="160">
        <f t="shared" si="0"/>
        <v>99.93778054308697</v>
      </c>
      <c r="F63" s="161"/>
    </row>
    <row r="64" spans="1:5" ht="31.5">
      <c r="A64" s="147" t="s">
        <v>378</v>
      </c>
      <c r="B64" s="148" t="s">
        <v>355</v>
      </c>
      <c r="C64" s="149">
        <f>C65</f>
        <v>11037.9</v>
      </c>
      <c r="D64" s="149">
        <f>D65</f>
        <v>11037.9</v>
      </c>
      <c r="E64" s="157">
        <f t="shared" si="0"/>
        <v>100</v>
      </c>
    </row>
    <row r="65" spans="1:5" ht="31.5">
      <c r="A65" s="147" t="s">
        <v>377</v>
      </c>
      <c r="B65" s="148" t="s">
        <v>356</v>
      </c>
      <c r="C65" s="149">
        <f>C66</f>
        <v>11037.9</v>
      </c>
      <c r="D65" s="149">
        <f>D66</f>
        <v>11037.9</v>
      </c>
      <c r="E65" s="157">
        <f t="shared" si="0"/>
        <v>100</v>
      </c>
    </row>
    <row r="66" spans="1:5" ht="31.5">
      <c r="A66" s="151" t="s">
        <v>376</v>
      </c>
      <c r="B66" s="155" t="s">
        <v>335</v>
      </c>
      <c r="C66" s="156">
        <v>11037.9</v>
      </c>
      <c r="D66" s="156">
        <v>11037.9</v>
      </c>
      <c r="E66" s="158">
        <f t="shared" si="0"/>
        <v>100</v>
      </c>
    </row>
    <row r="67" spans="1:5" ht="31.5">
      <c r="A67" s="147" t="s">
        <v>289</v>
      </c>
      <c r="B67" s="148" t="s">
        <v>357</v>
      </c>
      <c r="C67" s="149">
        <f>C68+C70</f>
        <v>212.6</v>
      </c>
      <c r="D67" s="149">
        <f>D68+D70</f>
        <v>205.6</v>
      </c>
      <c r="E67" s="150">
        <f t="shared" si="0"/>
        <v>96.7074317968015</v>
      </c>
    </row>
    <row r="68" spans="1:5" ht="47.25">
      <c r="A68" s="147" t="s">
        <v>375</v>
      </c>
      <c r="B68" s="148" t="s">
        <v>358</v>
      </c>
      <c r="C68" s="149">
        <f>C69</f>
        <v>9.1</v>
      </c>
      <c r="D68" s="149">
        <f>D69</f>
        <v>2.1</v>
      </c>
      <c r="E68" s="150">
        <f t="shared" si="0"/>
        <v>23.076923076923077</v>
      </c>
    </row>
    <row r="69" spans="1:5" ht="47.25">
      <c r="A69" s="151" t="s">
        <v>374</v>
      </c>
      <c r="B69" s="155" t="s">
        <v>337</v>
      </c>
      <c r="C69" s="156">
        <v>9.1</v>
      </c>
      <c r="D69" s="156">
        <v>2.1</v>
      </c>
      <c r="E69" s="154">
        <f t="shared" si="0"/>
        <v>23.076923076923077</v>
      </c>
    </row>
    <row r="70" spans="1:5" ht="63">
      <c r="A70" s="147" t="s">
        <v>373</v>
      </c>
      <c r="B70" s="148" t="s">
        <v>359</v>
      </c>
      <c r="C70" s="149">
        <f>C71</f>
        <v>203.5</v>
      </c>
      <c r="D70" s="149">
        <f>D71</f>
        <v>203.5</v>
      </c>
      <c r="E70" s="157">
        <f t="shared" si="0"/>
        <v>100</v>
      </c>
    </row>
    <row r="71" spans="1:5" ht="63">
      <c r="A71" s="151" t="s">
        <v>372</v>
      </c>
      <c r="B71" s="155" t="s">
        <v>339</v>
      </c>
      <c r="C71" s="156">
        <v>203.5</v>
      </c>
      <c r="D71" s="156">
        <v>203.5</v>
      </c>
      <c r="E71" s="158">
        <f>D71/C71*100</f>
        <v>100</v>
      </c>
    </row>
    <row r="72" spans="1:5" ht="157.5">
      <c r="A72" s="147" t="s">
        <v>290</v>
      </c>
      <c r="B72" s="148" t="s">
        <v>360</v>
      </c>
      <c r="C72" s="149">
        <v>0</v>
      </c>
      <c r="D72" s="149">
        <f>D73</f>
        <v>6.6</v>
      </c>
      <c r="E72" s="157">
        <v>0</v>
      </c>
    </row>
    <row r="73" spans="1:5" ht="94.5">
      <c r="A73" s="151" t="s">
        <v>371</v>
      </c>
      <c r="B73" s="155" t="s">
        <v>361</v>
      </c>
      <c r="C73" s="156">
        <v>0</v>
      </c>
      <c r="D73" s="156">
        <f>D74</f>
        <v>6.6</v>
      </c>
      <c r="E73" s="158">
        <v>0</v>
      </c>
    </row>
    <row r="74" spans="1:5" ht="94.5">
      <c r="A74" s="151" t="s">
        <v>370</v>
      </c>
      <c r="B74" s="155" t="s">
        <v>362</v>
      </c>
      <c r="C74" s="156">
        <v>0</v>
      </c>
      <c r="D74" s="156">
        <f>D75</f>
        <v>6.6</v>
      </c>
      <c r="E74" s="158">
        <v>0</v>
      </c>
    </row>
    <row r="75" spans="1:5" ht="78.75">
      <c r="A75" s="151" t="s">
        <v>369</v>
      </c>
      <c r="B75" s="155" t="s">
        <v>341</v>
      </c>
      <c r="C75" s="156">
        <v>0</v>
      </c>
      <c r="D75" s="156">
        <v>6.6</v>
      </c>
      <c r="E75" s="158">
        <v>0</v>
      </c>
    </row>
    <row r="76" spans="1:5" ht="78.75">
      <c r="A76" s="147" t="s">
        <v>368</v>
      </c>
      <c r="B76" s="148" t="s">
        <v>363</v>
      </c>
      <c r="C76" s="149">
        <v>0</v>
      </c>
      <c r="D76" s="149">
        <f>D77</f>
        <v>-5.2</v>
      </c>
      <c r="E76" s="157">
        <v>0</v>
      </c>
    </row>
    <row r="77" spans="1:5" ht="63">
      <c r="A77" s="147" t="s">
        <v>367</v>
      </c>
      <c r="B77" s="148" t="s">
        <v>364</v>
      </c>
      <c r="C77" s="149">
        <v>0</v>
      </c>
      <c r="D77" s="149">
        <f>D78</f>
        <v>-5.2</v>
      </c>
      <c r="E77" s="157">
        <v>0</v>
      </c>
    </row>
    <row r="78" spans="1:5" ht="68.25" customHeight="1">
      <c r="A78" s="151" t="s">
        <v>366</v>
      </c>
      <c r="B78" s="155" t="s">
        <v>343</v>
      </c>
      <c r="C78" s="156">
        <v>0</v>
      </c>
      <c r="D78" s="156">
        <v>-5.2</v>
      </c>
      <c r="E78" s="158">
        <v>0</v>
      </c>
    </row>
    <row r="79" spans="1:5" ht="15.75">
      <c r="A79" s="162"/>
      <c r="B79" s="163" t="s">
        <v>455</v>
      </c>
      <c r="C79" s="164">
        <f>C11+C62</f>
        <v>16986.7</v>
      </c>
      <c r="D79" s="164">
        <f>D11+D62</f>
        <v>17391.5</v>
      </c>
      <c r="E79" s="150">
        <f>D79/C79*100</f>
        <v>102.38304084960586</v>
      </c>
    </row>
  </sheetData>
  <sheetProtection/>
  <mergeCells count="5">
    <mergeCell ref="A6:E6"/>
    <mergeCell ref="D1:E1"/>
    <mergeCell ref="D2:E2"/>
    <mergeCell ref="D3:E3"/>
    <mergeCell ref="D4:E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6"/>
  <sheetViews>
    <sheetView zoomScalePageLayoutView="0" workbookViewId="0" topLeftCell="A1">
      <selection activeCell="D4" sqref="D4:E4"/>
    </sheetView>
  </sheetViews>
  <sheetFormatPr defaultColWidth="9.140625" defaultRowHeight="15"/>
  <cols>
    <col min="1" max="1" width="12.57421875" style="7" customWidth="1"/>
    <col min="2" max="2" width="59.7109375" style="8" customWidth="1"/>
    <col min="3" max="3" width="13.8515625" style="7" customWidth="1"/>
    <col min="4" max="4" width="14.140625" style="7" customWidth="1"/>
    <col min="5" max="5" width="12.8515625" style="7" customWidth="1"/>
    <col min="6" max="16384" width="9.140625" style="7" customWidth="1"/>
  </cols>
  <sheetData>
    <row r="1" spans="1:5" ht="15" customHeight="1">
      <c r="A1" s="12"/>
      <c r="B1" s="12"/>
      <c r="C1" s="12"/>
      <c r="D1" s="193" t="s">
        <v>65</v>
      </c>
      <c r="E1" s="193"/>
    </row>
    <row r="2" spans="1:5" ht="15" customHeight="1">
      <c r="A2" s="12"/>
      <c r="B2" s="12"/>
      <c r="C2" s="12"/>
      <c r="D2" s="193" t="s">
        <v>432</v>
      </c>
      <c r="E2" s="193"/>
    </row>
    <row r="3" spans="1:5" ht="15" customHeight="1">
      <c r="A3" s="12"/>
      <c r="B3" s="12"/>
      <c r="C3" s="12"/>
      <c r="D3" s="193" t="s">
        <v>433</v>
      </c>
      <c r="E3" s="193"/>
    </row>
    <row r="4" spans="1:5" ht="15" customHeight="1">
      <c r="A4" s="12"/>
      <c r="B4" s="12"/>
      <c r="C4" s="12"/>
      <c r="D4" s="194" t="s">
        <v>465</v>
      </c>
      <c r="E4" s="194"/>
    </row>
    <row r="5" spans="2:3" ht="15.75">
      <c r="B5" s="9"/>
      <c r="C5" s="9"/>
    </row>
    <row r="6" spans="1:5" ht="40.5" customHeight="1">
      <c r="A6" s="192" t="s">
        <v>453</v>
      </c>
      <c r="B6" s="192"/>
      <c r="C6" s="192"/>
      <c r="D6" s="192"/>
      <c r="E6" s="192"/>
    </row>
    <row r="7" spans="1:5" ht="15.75">
      <c r="A7" s="10"/>
      <c r="B7" s="10"/>
      <c r="C7" s="10"/>
      <c r="E7" s="7" t="s">
        <v>256</v>
      </c>
    </row>
    <row r="8" spans="1:5" ht="42.75">
      <c r="A8" s="64" t="s">
        <v>1</v>
      </c>
      <c r="B8" s="65" t="s">
        <v>3</v>
      </c>
      <c r="C8" s="66" t="s">
        <v>269</v>
      </c>
      <c r="D8" s="66" t="s">
        <v>259</v>
      </c>
      <c r="E8" s="67" t="s">
        <v>291</v>
      </c>
    </row>
    <row r="9" spans="1:5" ht="15.75">
      <c r="A9" s="64" t="s">
        <v>70</v>
      </c>
      <c r="B9" s="65" t="s">
        <v>71</v>
      </c>
      <c r="C9" s="64" t="s">
        <v>72</v>
      </c>
      <c r="D9" s="68">
        <v>4</v>
      </c>
      <c r="E9" s="68">
        <v>5</v>
      </c>
    </row>
    <row r="10" spans="1:5" ht="15.75">
      <c r="A10" s="68" t="s">
        <v>244</v>
      </c>
      <c r="B10" s="69" t="s">
        <v>4</v>
      </c>
      <c r="C10" s="80">
        <f>C11+C12+C13+C14+C15</f>
        <v>4343.3</v>
      </c>
      <c r="D10" s="80">
        <f>D11+D12+D13+D14+D15</f>
        <v>4201.099999999999</v>
      </c>
      <c r="E10" s="70">
        <f>D10/C10*100</f>
        <v>96.72599175741946</v>
      </c>
    </row>
    <row r="11" spans="1:5" ht="30">
      <c r="A11" s="71" t="s">
        <v>245</v>
      </c>
      <c r="B11" s="72" t="s">
        <v>5</v>
      </c>
      <c r="C11" s="81">
        <f>'пр5_ КВСР 2018'!F137</f>
        <v>951.9</v>
      </c>
      <c r="D11" s="81">
        <f>'пр5_ КВСР 2018'!G137</f>
        <v>951.9</v>
      </c>
      <c r="E11" s="73">
        <f aca="true" t="shared" si="0" ref="E11:E36">D11/C11*100</f>
        <v>100</v>
      </c>
    </row>
    <row r="12" spans="1:5" ht="45">
      <c r="A12" s="71" t="s">
        <v>246</v>
      </c>
      <c r="B12" s="72" t="s">
        <v>6</v>
      </c>
      <c r="C12" s="81">
        <f>'пр5_ КВСР 2018'!F13+'пр5_ КВСР 2018'!F290</f>
        <v>104.5</v>
      </c>
      <c r="D12" s="81">
        <f>'пр5_ КВСР 2018'!G13+'пр5_ КВСР 2018'!G290</f>
        <v>101.5</v>
      </c>
      <c r="E12" s="73">
        <f t="shared" si="0"/>
        <v>97.1291866028708</v>
      </c>
    </row>
    <row r="13" spans="1:5" ht="45">
      <c r="A13" s="71" t="s">
        <v>247</v>
      </c>
      <c r="B13" s="72" t="s">
        <v>7</v>
      </c>
      <c r="C13" s="81">
        <f>'пр5_ КВСР 2018'!F20+'пр5_ КВСР 2018'!F143</f>
        <v>2998.0999999999995</v>
      </c>
      <c r="D13" s="81">
        <f>'пр5_ КВСР 2018'!G20+'пр5_ КВСР 2018'!G143</f>
        <v>2925.7</v>
      </c>
      <c r="E13" s="73">
        <f t="shared" si="0"/>
        <v>97.58513725359396</v>
      </c>
    </row>
    <row r="14" spans="1:5" ht="15.75">
      <c r="A14" s="71" t="s">
        <v>248</v>
      </c>
      <c r="B14" s="72" t="s">
        <v>9</v>
      </c>
      <c r="C14" s="81">
        <f>'пр5_ КВСР 2018'!F31</f>
        <v>50</v>
      </c>
      <c r="D14" s="81">
        <f>'пр5_ КВСР 2018'!G31</f>
        <v>0</v>
      </c>
      <c r="E14" s="73">
        <f t="shared" si="0"/>
        <v>0</v>
      </c>
    </row>
    <row r="15" spans="1:5" ht="15.75">
      <c r="A15" s="71" t="s">
        <v>249</v>
      </c>
      <c r="B15" s="72" t="s">
        <v>10</v>
      </c>
      <c r="C15" s="81">
        <f>'пр5_ КВСР 2018'!F37+'пр5_ КВСР 2018'!F155</f>
        <v>238.79999999999998</v>
      </c>
      <c r="D15" s="81">
        <f>'пр5_ КВСР 2018'!G37+'пр5_ КВСР 2018'!G155</f>
        <v>221.99999999999997</v>
      </c>
      <c r="E15" s="73">
        <f t="shared" si="0"/>
        <v>92.96482412060301</v>
      </c>
    </row>
    <row r="16" spans="1:5" ht="15.75">
      <c r="A16" s="68" t="s">
        <v>11</v>
      </c>
      <c r="B16" s="69" t="s">
        <v>12</v>
      </c>
      <c r="C16" s="80">
        <f>C17</f>
        <v>203.5</v>
      </c>
      <c r="D16" s="80">
        <f>D17</f>
        <v>203.5</v>
      </c>
      <c r="E16" s="70">
        <f t="shared" si="0"/>
        <v>100</v>
      </c>
    </row>
    <row r="17" spans="1:5" ht="15.75">
      <c r="A17" s="71" t="s">
        <v>13</v>
      </c>
      <c r="B17" s="72" t="s">
        <v>14</v>
      </c>
      <c r="C17" s="81">
        <f>'пр5_ КВСР 2018'!F51+'пр5_ КВСР 2018'!F180</f>
        <v>203.5</v>
      </c>
      <c r="D17" s="81">
        <f>'пр5_ КВСР 2018'!G51+'пр5_ КВСР 2018'!G180</f>
        <v>203.5</v>
      </c>
      <c r="E17" s="73">
        <f t="shared" si="0"/>
        <v>100</v>
      </c>
    </row>
    <row r="18" spans="1:5" ht="28.5">
      <c r="A18" s="68" t="s">
        <v>250</v>
      </c>
      <c r="B18" s="69" t="s">
        <v>15</v>
      </c>
      <c r="C18" s="80">
        <f>C19+C20</f>
        <v>1309.9</v>
      </c>
      <c r="D18" s="80">
        <f>D19+D20</f>
        <v>1307.9</v>
      </c>
      <c r="E18" s="70">
        <f t="shared" si="0"/>
        <v>99.84731658905261</v>
      </c>
    </row>
    <row r="19" spans="1:5" ht="30">
      <c r="A19" s="71" t="s">
        <v>251</v>
      </c>
      <c r="B19" s="72" t="s">
        <v>16</v>
      </c>
      <c r="C19" s="81">
        <f>'пр5_ КВСР 2018'!F187</f>
        <v>109.5</v>
      </c>
      <c r="D19" s="81">
        <f>'пр5_ КВСР 2018'!G187</f>
        <v>109.5</v>
      </c>
      <c r="E19" s="73">
        <f t="shared" si="0"/>
        <v>100</v>
      </c>
    </row>
    <row r="20" spans="1:5" ht="15.75">
      <c r="A20" s="71" t="s">
        <v>252</v>
      </c>
      <c r="B20" s="72" t="s">
        <v>17</v>
      </c>
      <c r="C20" s="81">
        <f>'пр5_ КВСР 2018'!F58+'пр5_ КВСР 2018'!F197</f>
        <v>1200.4</v>
      </c>
      <c r="D20" s="81">
        <f>'пр5_ КВСР 2018'!G58+'пр5_ КВСР 2018'!G197</f>
        <v>1198.4</v>
      </c>
      <c r="E20" s="73">
        <f t="shared" si="0"/>
        <v>99.83338887037654</v>
      </c>
    </row>
    <row r="21" spans="1:5" ht="15.75">
      <c r="A21" s="68" t="s">
        <v>46</v>
      </c>
      <c r="B21" s="74" t="s">
        <v>48</v>
      </c>
      <c r="C21" s="80">
        <f>C22+C23</f>
        <v>1909.7</v>
      </c>
      <c r="D21" s="80">
        <f>D22+D23</f>
        <v>1842.6999999999998</v>
      </c>
      <c r="E21" s="70">
        <f t="shared" si="0"/>
        <v>96.49159553856626</v>
      </c>
    </row>
    <row r="22" spans="1:5" ht="15.75">
      <c r="A22" s="71" t="s">
        <v>47</v>
      </c>
      <c r="B22" s="75" t="s">
        <v>49</v>
      </c>
      <c r="C22" s="81">
        <f>'пр5_ КВСР 2018'!F204+'пр5_ КВСР 2018'!F65</f>
        <v>1843.1000000000001</v>
      </c>
      <c r="D22" s="81">
        <f>'пр5_ КВСР 2018'!G204+'пр5_ КВСР 2018'!G65</f>
        <v>1776.1</v>
      </c>
      <c r="E22" s="73">
        <f t="shared" si="0"/>
        <v>96.36482013998155</v>
      </c>
    </row>
    <row r="23" spans="1:5" ht="15.75">
      <c r="A23" s="71" t="s">
        <v>200</v>
      </c>
      <c r="B23" s="75" t="s">
        <v>203</v>
      </c>
      <c r="C23" s="81">
        <f>'пр5_ КВСР 2018'!F217</f>
        <v>66.6</v>
      </c>
      <c r="D23" s="81">
        <f>'пр5_ КВСР 2018'!G217</f>
        <v>66.6</v>
      </c>
      <c r="E23" s="73">
        <f t="shared" si="0"/>
        <v>100</v>
      </c>
    </row>
    <row r="24" spans="1:5" ht="15.75">
      <c r="A24" s="76" t="s">
        <v>18</v>
      </c>
      <c r="B24" s="69" t="s">
        <v>19</v>
      </c>
      <c r="C24" s="80">
        <f>C25+C26+C27+C28</f>
        <v>6809.2</v>
      </c>
      <c r="D24" s="80">
        <f>D25+D26+D27+D28</f>
        <v>6511.3</v>
      </c>
      <c r="E24" s="70">
        <f t="shared" si="0"/>
        <v>95.6250367150326</v>
      </c>
    </row>
    <row r="25" spans="1:5" ht="15.75">
      <c r="A25" s="77" t="s">
        <v>74</v>
      </c>
      <c r="B25" s="72" t="s">
        <v>75</v>
      </c>
      <c r="C25" s="81">
        <f>'пр5_ КВСР 2018'!F223</f>
        <v>1097.9</v>
      </c>
      <c r="D25" s="81">
        <f>'пр5_ КВСР 2018'!G223</f>
        <v>1097.9</v>
      </c>
      <c r="E25" s="73">
        <f t="shared" si="0"/>
        <v>100</v>
      </c>
    </row>
    <row r="26" spans="1:5" ht="15.75">
      <c r="A26" s="71" t="s">
        <v>253</v>
      </c>
      <c r="B26" s="72" t="s">
        <v>20</v>
      </c>
      <c r="C26" s="81">
        <f>'пр5_ КВСР 2018'!F77+'пр5_ КВСР 2018'!F231</f>
        <v>827.4000000000001</v>
      </c>
      <c r="D26" s="81">
        <f>'пр5_ КВСР 2018'!G77+'пр5_ КВСР 2018'!G231</f>
        <v>827.4000000000001</v>
      </c>
      <c r="E26" s="73">
        <f t="shared" si="0"/>
        <v>100</v>
      </c>
    </row>
    <row r="27" spans="1:5" ht="15.75">
      <c r="A27" s="71" t="s">
        <v>21</v>
      </c>
      <c r="B27" s="72" t="s">
        <v>22</v>
      </c>
      <c r="C27" s="81">
        <f>'пр5_ КВСР 2018'!F239+'пр5_ КВСР 2018'!F85</f>
        <v>1898.6999999999998</v>
      </c>
      <c r="D27" s="81">
        <f>'пр5_ КВСР 2018'!G239+'пр5_ КВСР 2018'!G85</f>
        <v>1600.8</v>
      </c>
      <c r="E27" s="73">
        <f t="shared" si="0"/>
        <v>84.31031758571655</v>
      </c>
    </row>
    <row r="28" spans="1:5" ht="15.75">
      <c r="A28" s="71" t="s">
        <v>60</v>
      </c>
      <c r="B28" s="75" t="s">
        <v>61</v>
      </c>
      <c r="C28" s="81">
        <f>'пр5_ КВСР 2018'!F100+'пр5_ КВСР 2018'!F254</f>
        <v>2985.2</v>
      </c>
      <c r="D28" s="81">
        <f>'пр5_ КВСР 2018'!G100+'пр5_ КВСР 2018'!G254</f>
        <v>2985.2</v>
      </c>
      <c r="E28" s="73">
        <f t="shared" si="0"/>
        <v>100</v>
      </c>
    </row>
    <row r="29" spans="1:5" ht="15.75">
      <c r="A29" s="76" t="s">
        <v>23</v>
      </c>
      <c r="B29" s="69" t="s">
        <v>62</v>
      </c>
      <c r="C29" s="80">
        <f>C30</f>
        <v>3207.7000000000003</v>
      </c>
      <c r="D29" s="80">
        <f>D30</f>
        <v>3207.7000000000003</v>
      </c>
      <c r="E29" s="70">
        <f t="shared" si="0"/>
        <v>100</v>
      </c>
    </row>
    <row r="30" spans="1:5" ht="15.75">
      <c r="A30" s="77" t="s">
        <v>24</v>
      </c>
      <c r="B30" s="72" t="s">
        <v>25</v>
      </c>
      <c r="C30" s="81">
        <f>'пр5_ КВСР 2018'!F122+'пр5_ КВСР 2018'!F261</f>
        <v>3207.7000000000003</v>
      </c>
      <c r="D30" s="81">
        <f>'пр5_ КВСР 2018'!G122+'пр5_ КВСР 2018'!G261</f>
        <v>3207.7000000000003</v>
      </c>
      <c r="E30" s="73">
        <f t="shared" si="0"/>
        <v>100</v>
      </c>
    </row>
    <row r="31" spans="1:5" ht="15.75">
      <c r="A31" s="68" t="s">
        <v>26</v>
      </c>
      <c r="B31" s="69" t="s">
        <v>27</v>
      </c>
      <c r="C31" s="80">
        <f>C32+C33</f>
        <v>102.10000000000001</v>
      </c>
      <c r="D31" s="82">
        <f>D32+D33</f>
        <v>96.5</v>
      </c>
      <c r="E31" s="70">
        <f t="shared" si="0"/>
        <v>94.51518119490694</v>
      </c>
    </row>
    <row r="32" spans="1:5" ht="15.75">
      <c r="A32" s="71" t="s">
        <v>28</v>
      </c>
      <c r="B32" s="72" t="s">
        <v>29</v>
      </c>
      <c r="C32" s="81">
        <f>'пр5_ КВСР 2018'!F107+'пр5_ КВСР 2018'!F269</f>
        <v>94.4</v>
      </c>
      <c r="D32" s="83">
        <f>'пр5_ КВСР 2018'!G107+'пр5_ КВСР 2018'!G269</f>
        <v>94.4</v>
      </c>
      <c r="E32" s="73">
        <f t="shared" si="0"/>
        <v>100</v>
      </c>
    </row>
    <row r="33" spans="1:5" ht="15.75">
      <c r="A33" s="71" t="s">
        <v>188</v>
      </c>
      <c r="B33" s="75" t="s">
        <v>189</v>
      </c>
      <c r="C33" s="81">
        <f>'пр5_ КВСР 2018'!F129+'пр5_ КВСР 2018'!F275</f>
        <v>7.699999999999999</v>
      </c>
      <c r="D33" s="83">
        <f>'пр5_ КВСР 2018'!G129+'пр5_ КВСР 2018'!G275</f>
        <v>2.1</v>
      </c>
      <c r="E33" s="73">
        <f t="shared" si="0"/>
        <v>27.272727272727277</v>
      </c>
    </row>
    <row r="34" spans="1:5" ht="15.75">
      <c r="A34" s="68" t="s">
        <v>30</v>
      </c>
      <c r="B34" s="69" t="s">
        <v>31</v>
      </c>
      <c r="C34" s="80">
        <f>C35</f>
        <v>119.9</v>
      </c>
      <c r="D34" s="82">
        <f>D35</f>
        <v>119.9</v>
      </c>
      <c r="E34" s="70">
        <f t="shared" si="0"/>
        <v>100</v>
      </c>
    </row>
    <row r="35" spans="1:5" ht="15.75">
      <c r="A35" s="71" t="s">
        <v>32</v>
      </c>
      <c r="B35" s="72" t="s">
        <v>33</v>
      </c>
      <c r="C35" s="81">
        <f>'пр5_ КВСР 2018'!F282+'пр5_ КВСР 2018'!F114</f>
        <v>119.9</v>
      </c>
      <c r="D35" s="83">
        <f>'пр5_ КВСР 2018'!G282+'пр5_ КВСР 2018'!G114</f>
        <v>119.9</v>
      </c>
      <c r="E35" s="73">
        <f t="shared" si="0"/>
        <v>100</v>
      </c>
    </row>
    <row r="36" spans="1:5" ht="20.25" customHeight="1">
      <c r="A36" s="85"/>
      <c r="B36" s="167" t="s">
        <v>455</v>
      </c>
      <c r="C36" s="80">
        <f>C10+C16+C18+C21+C24+C29+C31+C34</f>
        <v>18005.3</v>
      </c>
      <c r="D36" s="80">
        <f>D10+D16+D18+D21+D24+D29+D31+D34</f>
        <v>17490.600000000002</v>
      </c>
      <c r="E36" s="70">
        <f t="shared" si="0"/>
        <v>97.14139725525264</v>
      </c>
    </row>
  </sheetData>
  <sheetProtection/>
  <mergeCells count="5">
    <mergeCell ref="A6:E6"/>
    <mergeCell ref="D1:E1"/>
    <mergeCell ref="D2:E2"/>
    <mergeCell ref="D3:E3"/>
    <mergeCell ref="D4:E4"/>
  </mergeCells>
  <printOptions/>
  <pageMargins left="1.1811023622047245" right="0.3937007874015748" top="0.7874015748031497" bottom="0.7874015748031497" header="0.31496062992125984" footer="0.31496062992125984"/>
  <pageSetup fitToHeight="5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3"/>
  <sheetViews>
    <sheetView view="pageLayout" workbookViewId="0" topLeftCell="A1">
      <selection activeCell="C15" sqref="C15"/>
    </sheetView>
  </sheetViews>
  <sheetFormatPr defaultColWidth="9.140625" defaultRowHeight="15"/>
  <cols>
    <col min="1" max="1" width="15.8515625" style="7" customWidth="1"/>
    <col min="2" max="2" width="7.00390625" style="7" customWidth="1"/>
    <col min="3" max="3" width="68.00390625" style="8" customWidth="1"/>
    <col min="4" max="4" width="14.140625" style="15" customWidth="1"/>
    <col min="5" max="5" width="13.7109375" style="7" customWidth="1"/>
    <col min="6" max="6" width="13.140625" style="15" customWidth="1"/>
    <col min="7" max="16384" width="9.140625" style="7" customWidth="1"/>
  </cols>
  <sheetData>
    <row r="1" spans="3:6" ht="17.25" customHeight="1">
      <c r="C1" s="30"/>
      <c r="D1" s="29"/>
      <c r="E1" s="193" t="s">
        <v>67</v>
      </c>
      <c r="F1" s="193"/>
    </row>
    <row r="2" spans="3:6" ht="17.25" customHeight="1">
      <c r="C2" s="17"/>
      <c r="D2" s="28"/>
      <c r="E2" s="193" t="s">
        <v>432</v>
      </c>
      <c r="F2" s="193"/>
    </row>
    <row r="3" spans="3:6" ht="17.25" customHeight="1">
      <c r="C3" s="11"/>
      <c r="D3" s="28"/>
      <c r="E3" s="193" t="s">
        <v>433</v>
      </c>
      <c r="F3" s="193"/>
    </row>
    <row r="4" spans="3:6" ht="17.25" customHeight="1">
      <c r="C4" s="11"/>
      <c r="D4" s="28"/>
      <c r="E4" s="194" t="s">
        <v>464</v>
      </c>
      <c r="F4" s="194"/>
    </row>
    <row r="5" spans="2:4" ht="15.75">
      <c r="B5" s="12"/>
      <c r="C5" s="11"/>
      <c r="D5" s="11"/>
    </row>
    <row r="6" spans="1:6" ht="33.75" customHeight="1">
      <c r="A6" s="195" t="s">
        <v>450</v>
      </c>
      <c r="B6" s="195"/>
      <c r="C6" s="195"/>
      <c r="D6" s="195"/>
      <c r="E6" s="195"/>
      <c r="F6" s="195"/>
    </row>
    <row r="7" spans="1:6" ht="12.75" customHeight="1">
      <c r="A7" s="13"/>
      <c r="B7" s="13"/>
      <c r="C7" s="13"/>
      <c r="D7" s="13"/>
      <c r="E7" s="13"/>
      <c r="F7" s="13"/>
    </row>
    <row r="8" spans="1:6" ht="15.75">
      <c r="A8" s="13"/>
      <c r="B8" s="14"/>
      <c r="C8" s="14"/>
      <c r="D8" s="14"/>
      <c r="F8" s="15" t="s">
        <v>256</v>
      </c>
    </row>
    <row r="9" spans="1:6" ht="39.75" customHeight="1">
      <c r="A9" s="76" t="s">
        <v>44</v>
      </c>
      <c r="B9" s="76" t="s">
        <v>2</v>
      </c>
      <c r="C9" s="84" t="s">
        <v>3</v>
      </c>
      <c r="D9" s="66" t="s">
        <v>269</v>
      </c>
      <c r="E9" s="66" t="s">
        <v>259</v>
      </c>
      <c r="F9" s="67" t="s">
        <v>291</v>
      </c>
    </row>
    <row r="10" spans="1:6" ht="15.75">
      <c r="A10" s="76">
        <v>1</v>
      </c>
      <c r="B10" s="76">
        <v>2</v>
      </c>
      <c r="C10" s="86">
        <v>3</v>
      </c>
      <c r="D10" s="76">
        <v>4</v>
      </c>
      <c r="E10" s="68">
        <v>5</v>
      </c>
      <c r="F10" s="68">
        <v>6</v>
      </c>
    </row>
    <row r="11" spans="1:6" ht="30" customHeight="1">
      <c r="A11" s="98" t="s">
        <v>89</v>
      </c>
      <c r="B11" s="99"/>
      <c r="C11" s="87" t="s">
        <v>50</v>
      </c>
      <c r="D11" s="82">
        <f>D12+D28+D34</f>
        <v>4377.500000000001</v>
      </c>
      <c r="E11" s="82">
        <f>E12+E28+E34</f>
        <v>4240</v>
      </c>
      <c r="F11" s="82">
        <f>E11/D11*100</f>
        <v>96.8589377498572</v>
      </c>
    </row>
    <row r="12" spans="1:6" ht="29.25">
      <c r="A12" s="98" t="s">
        <v>90</v>
      </c>
      <c r="B12" s="100"/>
      <c r="C12" s="87" t="s">
        <v>51</v>
      </c>
      <c r="D12" s="82">
        <f>D13+D25</f>
        <v>4187.3</v>
      </c>
      <c r="E12" s="82">
        <f>E13+E25</f>
        <v>4114.9</v>
      </c>
      <c r="F12" s="82">
        <f aca="true" t="shared" si="0" ref="F12:F75">E12/D12*100</f>
        <v>98.27096219520931</v>
      </c>
    </row>
    <row r="13" spans="1:6" ht="30">
      <c r="A13" s="101" t="s">
        <v>91</v>
      </c>
      <c r="B13" s="99"/>
      <c r="C13" s="88" t="s">
        <v>92</v>
      </c>
      <c r="D13" s="83">
        <f>D14+D16+D21+D23</f>
        <v>4092.9</v>
      </c>
      <c r="E13" s="83">
        <f>E14+E16+E21+E23</f>
        <v>4020.5</v>
      </c>
      <c r="F13" s="83">
        <f t="shared" si="0"/>
        <v>98.23108309511593</v>
      </c>
    </row>
    <row r="14" spans="1:6" ht="15.75">
      <c r="A14" s="101" t="s">
        <v>93</v>
      </c>
      <c r="B14" s="99"/>
      <c r="C14" s="88" t="s">
        <v>58</v>
      </c>
      <c r="D14" s="83">
        <f>D15</f>
        <v>951.9</v>
      </c>
      <c r="E14" s="83">
        <f>E15</f>
        <v>951.9</v>
      </c>
      <c r="F14" s="83">
        <f t="shared" si="0"/>
        <v>100</v>
      </c>
    </row>
    <row r="15" spans="1:6" ht="60">
      <c r="A15" s="102"/>
      <c r="B15" s="101">
        <v>100</v>
      </c>
      <c r="C15" s="89" t="s">
        <v>59</v>
      </c>
      <c r="D15" s="83">
        <f>'пр5_ КВСР 2018'!F142</f>
        <v>951.9</v>
      </c>
      <c r="E15" s="83">
        <f>'пр5_ КВСР 2018'!G142</f>
        <v>951.9</v>
      </c>
      <c r="F15" s="83">
        <f t="shared" si="0"/>
        <v>100</v>
      </c>
    </row>
    <row r="16" spans="1:6" ht="15.75">
      <c r="A16" s="101" t="s">
        <v>94</v>
      </c>
      <c r="B16" s="99"/>
      <c r="C16" s="88" t="s">
        <v>95</v>
      </c>
      <c r="D16" s="83">
        <f>D17+D18+D19+D20</f>
        <v>2936.1</v>
      </c>
      <c r="E16" s="83">
        <f>E17+E18+E19+E20</f>
        <v>2865.1</v>
      </c>
      <c r="F16" s="83">
        <f t="shared" si="0"/>
        <v>97.58182623207657</v>
      </c>
    </row>
    <row r="17" spans="1:6" ht="60">
      <c r="A17" s="103"/>
      <c r="B17" s="101">
        <v>100</v>
      </c>
      <c r="C17" s="89" t="s">
        <v>59</v>
      </c>
      <c r="D17" s="83">
        <f>'пр5_ КВСР 2018'!F25+'пр5_ КВСР 2018'!F148</f>
        <v>2700.1</v>
      </c>
      <c r="E17" s="83">
        <f>'пр5_ КВСР 2018'!G25+'пр5_ КВСР 2018'!G148</f>
        <v>2636.7</v>
      </c>
      <c r="F17" s="83">
        <f t="shared" si="0"/>
        <v>97.65193881708085</v>
      </c>
    </row>
    <row r="18" spans="1:6" ht="30">
      <c r="A18" s="104"/>
      <c r="B18" s="101">
        <v>200</v>
      </c>
      <c r="C18" s="89" t="s">
        <v>237</v>
      </c>
      <c r="D18" s="83">
        <f>'пр5_ КВСР 2018'!F149+'пр5_ КВСР 2018'!F26</f>
        <v>209.2</v>
      </c>
      <c r="E18" s="83">
        <f>'пр5_ КВСР 2018'!G149+'пр5_ КВСР 2018'!G26</f>
        <v>201.6</v>
      </c>
      <c r="F18" s="83">
        <f t="shared" si="0"/>
        <v>96.36711281070745</v>
      </c>
    </row>
    <row r="19" spans="1:6" ht="15.75">
      <c r="A19" s="104"/>
      <c r="B19" s="105" t="s">
        <v>41</v>
      </c>
      <c r="C19" s="89" t="s">
        <v>42</v>
      </c>
      <c r="D19" s="83">
        <f>'пр5_ КВСР 2018'!F27</f>
        <v>25.3</v>
      </c>
      <c r="E19" s="83">
        <f>'пр5_ КВСР 2018'!G27</f>
        <v>25.3</v>
      </c>
      <c r="F19" s="83">
        <f t="shared" si="0"/>
        <v>100</v>
      </c>
    </row>
    <row r="20" spans="1:6" ht="15.75">
      <c r="A20" s="104"/>
      <c r="B20" s="101">
        <v>800</v>
      </c>
      <c r="C20" s="89" t="s">
        <v>37</v>
      </c>
      <c r="D20" s="83">
        <f>'пр5_ КВСР 2018'!F150+'пр5_ КВСР 2018'!F28</f>
        <v>1.5</v>
      </c>
      <c r="E20" s="83">
        <f>'пр5_ КВСР 2018'!G150+'пр5_ КВСР 2018'!G28</f>
        <v>1.5</v>
      </c>
      <c r="F20" s="83">
        <f t="shared" si="0"/>
        <v>100</v>
      </c>
    </row>
    <row r="21" spans="1:6" ht="15.75">
      <c r="A21" s="106" t="s">
        <v>215</v>
      </c>
      <c r="B21" s="101"/>
      <c r="C21" s="90" t="s">
        <v>69</v>
      </c>
      <c r="D21" s="83">
        <f>D22</f>
        <v>1.4</v>
      </c>
      <c r="E21" s="83">
        <f>E22</f>
        <v>0</v>
      </c>
      <c r="F21" s="83">
        <f t="shared" si="0"/>
        <v>0</v>
      </c>
    </row>
    <row r="22" spans="1:6" ht="30">
      <c r="A22" s="104"/>
      <c r="B22" s="105" t="s">
        <v>35</v>
      </c>
      <c r="C22" s="89" t="s">
        <v>237</v>
      </c>
      <c r="D22" s="83">
        <f>'пр5_ КВСР 2018'!F30</f>
        <v>1.4</v>
      </c>
      <c r="E22" s="83">
        <f>'пр5_ КВСР 2018'!G30</f>
        <v>0</v>
      </c>
      <c r="F22" s="83">
        <f t="shared" si="0"/>
        <v>0</v>
      </c>
    </row>
    <row r="23" spans="1:6" ht="30">
      <c r="A23" s="101" t="s">
        <v>204</v>
      </c>
      <c r="B23" s="101"/>
      <c r="C23" s="91" t="s">
        <v>68</v>
      </c>
      <c r="D23" s="83">
        <f>D24</f>
        <v>203.5</v>
      </c>
      <c r="E23" s="83">
        <f>E24</f>
        <v>203.5</v>
      </c>
      <c r="F23" s="83">
        <f t="shared" si="0"/>
        <v>100</v>
      </c>
    </row>
    <row r="24" spans="1:6" ht="60">
      <c r="A24" s="104"/>
      <c r="B24" s="105" t="s">
        <v>34</v>
      </c>
      <c r="C24" s="89" t="s">
        <v>59</v>
      </c>
      <c r="D24" s="83">
        <f>'пр5_ КВСР 2018'!F56+'пр5_ КВСР 2018'!F185</f>
        <v>203.5</v>
      </c>
      <c r="E24" s="83">
        <f>'пр5_ КВСР 2018'!G56+'пр5_ КВСР 2018'!G185</f>
        <v>203.5</v>
      </c>
      <c r="F24" s="83">
        <f t="shared" si="0"/>
        <v>100</v>
      </c>
    </row>
    <row r="25" spans="1:6" ht="30">
      <c r="A25" s="104" t="s">
        <v>175</v>
      </c>
      <c r="B25" s="105"/>
      <c r="C25" s="88" t="s">
        <v>176</v>
      </c>
      <c r="D25" s="83">
        <f>D27</f>
        <v>94.4</v>
      </c>
      <c r="E25" s="83">
        <f>E27</f>
        <v>94.4</v>
      </c>
      <c r="F25" s="83">
        <f t="shared" si="0"/>
        <v>100</v>
      </c>
    </row>
    <row r="26" spans="1:6" ht="30">
      <c r="A26" s="104" t="s">
        <v>177</v>
      </c>
      <c r="B26" s="105"/>
      <c r="C26" s="88" t="s">
        <v>78</v>
      </c>
      <c r="D26" s="83">
        <f>D27</f>
        <v>94.4</v>
      </c>
      <c r="E26" s="83">
        <f>E27</f>
        <v>94.4</v>
      </c>
      <c r="F26" s="83">
        <f t="shared" si="0"/>
        <v>100</v>
      </c>
    </row>
    <row r="27" spans="1:6" ht="15.75">
      <c r="A27" s="104"/>
      <c r="B27" s="101">
        <v>300</v>
      </c>
      <c r="C27" s="89" t="s">
        <v>42</v>
      </c>
      <c r="D27" s="83">
        <f>'пр5_ КВСР 2018'!F112+'пр5_ КВСР 2018'!F274</f>
        <v>94.4</v>
      </c>
      <c r="E27" s="83">
        <f>'пр5_ КВСР 2018'!G112+'пр5_ КВСР 2018'!G274</f>
        <v>94.4</v>
      </c>
      <c r="F27" s="83">
        <f t="shared" si="0"/>
        <v>100</v>
      </c>
    </row>
    <row r="28" spans="1:6" ht="29.25">
      <c r="A28" s="102" t="s">
        <v>190</v>
      </c>
      <c r="B28" s="101"/>
      <c r="C28" s="87" t="s">
        <v>52</v>
      </c>
      <c r="D28" s="82">
        <f>D29</f>
        <v>79.6</v>
      </c>
      <c r="E28" s="82">
        <f>E29</f>
        <v>64.5</v>
      </c>
      <c r="F28" s="82">
        <f t="shared" si="0"/>
        <v>81.03015075376885</v>
      </c>
    </row>
    <row r="29" spans="1:6" ht="43.5">
      <c r="A29" s="102" t="s">
        <v>107</v>
      </c>
      <c r="B29" s="101"/>
      <c r="C29" s="87" t="s">
        <v>108</v>
      </c>
      <c r="D29" s="82">
        <f>D30+D32</f>
        <v>79.6</v>
      </c>
      <c r="E29" s="82">
        <f>E30+E32</f>
        <v>64.5</v>
      </c>
      <c r="F29" s="82">
        <f t="shared" si="0"/>
        <v>81.03015075376885</v>
      </c>
    </row>
    <row r="30" spans="1:6" ht="15.75">
      <c r="A30" s="101" t="s">
        <v>111</v>
      </c>
      <c r="B30" s="101"/>
      <c r="C30" s="91" t="s">
        <v>109</v>
      </c>
      <c r="D30" s="83">
        <f>D31</f>
        <v>25</v>
      </c>
      <c r="E30" s="83">
        <f>E31</f>
        <v>25</v>
      </c>
      <c r="F30" s="83">
        <f t="shared" si="0"/>
        <v>100</v>
      </c>
    </row>
    <row r="31" spans="1:6" ht="15.75">
      <c r="A31" s="101"/>
      <c r="B31" s="105" t="s">
        <v>36</v>
      </c>
      <c r="C31" s="89" t="s">
        <v>37</v>
      </c>
      <c r="D31" s="83">
        <v>25</v>
      </c>
      <c r="E31" s="83">
        <v>25</v>
      </c>
      <c r="F31" s="83">
        <f t="shared" si="0"/>
        <v>100</v>
      </c>
    </row>
    <row r="32" spans="1:6" ht="45">
      <c r="A32" s="101" t="s">
        <v>112</v>
      </c>
      <c r="B32" s="101"/>
      <c r="C32" s="91" t="s">
        <v>110</v>
      </c>
      <c r="D32" s="83">
        <f>D33</f>
        <v>54.6</v>
      </c>
      <c r="E32" s="83">
        <f>E33</f>
        <v>39.5</v>
      </c>
      <c r="F32" s="83">
        <f t="shared" si="0"/>
        <v>72.34432234432234</v>
      </c>
    </row>
    <row r="33" spans="1:6" ht="30">
      <c r="A33" s="101"/>
      <c r="B33" s="105" t="s">
        <v>35</v>
      </c>
      <c r="C33" s="89" t="s">
        <v>237</v>
      </c>
      <c r="D33" s="83">
        <f>'пр5_ КВСР 2018'!F42+'пр5_ КВСР 2018'!F162</f>
        <v>54.6</v>
      </c>
      <c r="E33" s="83">
        <f>'пр5_ КВСР 2018'!G42+'пр5_ КВСР 2018'!G162</f>
        <v>39.5</v>
      </c>
      <c r="F33" s="83">
        <f t="shared" si="0"/>
        <v>72.34432234432234</v>
      </c>
    </row>
    <row r="34" spans="1:6" ht="43.5">
      <c r="A34" s="98" t="s">
        <v>113</v>
      </c>
      <c r="B34" s="107"/>
      <c r="C34" s="87" t="s">
        <v>53</v>
      </c>
      <c r="D34" s="82">
        <f>D35+D38</f>
        <v>110.6</v>
      </c>
      <c r="E34" s="82">
        <f>E35+E38</f>
        <v>60.6</v>
      </c>
      <c r="F34" s="82">
        <f t="shared" si="0"/>
        <v>54.79204339963834</v>
      </c>
    </row>
    <row r="35" spans="1:6" ht="45">
      <c r="A35" s="101" t="s">
        <v>101</v>
      </c>
      <c r="B35" s="105"/>
      <c r="C35" s="88" t="s">
        <v>102</v>
      </c>
      <c r="D35" s="82">
        <f>D36</f>
        <v>50</v>
      </c>
      <c r="E35" s="82">
        <f>E36</f>
        <v>0</v>
      </c>
      <c r="F35" s="83">
        <f t="shared" si="0"/>
        <v>0</v>
      </c>
    </row>
    <row r="36" spans="1:6" ht="15.75">
      <c r="A36" s="101" t="s">
        <v>103</v>
      </c>
      <c r="B36" s="101"/>
      <c r="C36" s="88" t="s">
        <v>104</v>
      </c>
      <c r="D36" s="83">
        <f>D37</f>
        <v>50</v>
      </c>
      <c r="E36" s="83">
        <f>E37</f>
        <v>0</v>
      </c>
      <c r="F36" s="83">
        <f t="shared" si="0"/>
        <v>0</v>
      </c>
    </row>
    <row r="37" spans="1:6" ht="15.75">
      <c r="A37" s="101"/>
      <c r="B37" s="105" t="s">
        <v>36</v>
      </c>
      <c r="C37" s="89" t="s">
        <v>37</v>
      </c>
      <c r="D37" s="83">
        <f>'пр5_ КВСР 2018'!F36</f>
        <v>50</v>
      </c>
      <c r="E37" s="83">
        <f>'пр5_ КВСР 2018'!G36</f>
        <v>0</v>
      </c>
      <c r="F37" s="83">
        <f t="shared" si="0"/>
        <v>0</v>
      </c>
    </row>
    <row r="38" spans="1:6" ht="30">
      <c r="A38" s="101" t="s">
        <v>192</v>
      </c>
      <c r="B38" s="105"/>
      <c r="C38" s="88" t="s">
        <v>191</v>
      </c>
      <c r="D38" s="83">
        <f>D39</f>
        <v>60.6</v>
      </c>
      <c r="E38" s="83">
        <f>E39</f>
        <v>60.6</v>
      </c>
      <c r="F38" s="83">
        <f t="shared" si="0"/>
        <v>100</v>
      </c>
    </row>
    <row r="39" spans="1:6" ht="45">
      <c r="A39" s="101" t="s">
        <v>214</v>
      </c>
      <c r="B39" s="104"/>
      <c r="C39" s="91" t="s">
        <v>100</v>
      </c>
      <c r="D39" s="83">
        <f>D40</f>
        <v>60.6</v>
      </c>
      <c r="E39" s="83">
        <f>E40</f>
        <v>60.6</v>
      </c>
      <c r="F39" s="83">
        <f t="shared" si="0"/>
        <v>100</v>
      </c>
    </row>
    <row r="40" spans="1:6" ht="15.75">
      <c r="A40" s="101"/>
      <c r="B40" s="105" t="s">
        <v>8</v>
      </c>
      <c r="C40" s="89" t="s">
        <v>40</v>
      </c>
      <c r="D40" s="83">
        <f>'пр5_ КВСР 2018'!F154</f>
        <v>60.6</v>
      </c>
      <c r="E40" s="83">
        <f>'пр5_ КВСР 2018'!G154</f>
        <v>60.6</v>
      </c>
      <c r="F40" s="83">
        <f t="shared" si="0"/>
        <v>100</v>
      </c>
    </row>
    <row r="41" spans="1:6" ht="43.5">
      <c r="A41" s="98" t="s">
        <v>118</v>
      </c>
      <c r="B41" s="101"/>
      <c r="C41" s="92" t="s">
        <v>56</v>
      </c>
      <c r="D41" s="82">
        <f>D42+D46+D50</f>
        <v>1409</v>
      </c>
      <c r="E41" s="82">
        <f>E42+E46+E50</f>
        <v>1407</v>
      </c>
      <c r="F41" s="82">
        <f t="shared" si="0"/>
        <v>99.85805535841023</v>
      </c>
    </row>
    <row r="42" spans="1:6" ht="43.5">
      <c r="A42" s="98" t="s">
        <v>117</v>
      </c>
      <c r="B42" s="102"/>
      <c r="C42" s="87" t="s">
        <v>116</v>
      </c>
      <c r="D42" s="82">
        <f aca="true" t="shared" si="1" ref="D42:E44">D43</f>
        <v>99.1</v>
      </c>
      <c r="E42" s="82">
        <f t="shared" si="1"/>
        <v>99.1</v>
      </c>
      <c r="F42" s="82">
        <f t="shared" si="0"/>
        <v>100</v>
      </c>
    </row>
    <row r="43" spans="1:6" ht="30">
      <c r="A43" s="104" t="s">
        <v>114</v>
      </c>
      <c r="B43" s="104"/>
      <c r="C43" s="88" t="s">
        <v>193</v>
      </c>
      <c r="D43" s="83">
        <f t="shared" si="1"/>
        <v>99.1</v>
      </c>
      <c r="E43" s="83">
        <f t="shared" si="1"/>
        <v>99.1</v>
      </c>
      <c r="F43" s="83">
        <f t="shared" si="0"/>
        <v>100</v>
      </c>
    </row>
    <row r="44" spans="1:6" ht="30">
      <c r="A44" s="104" t="s">
        <v>194</v>
      </c>
      <c r="B44" s="104"/>
      <c r="C44" s="88" t="s">
        <v>115</v>
      </c>
      <c r="D44" s="83">
        <f t="shared" si="1"/>
        <v>99.1</v>
      </c>
      <c r="E44" s="83">
        <f t="shared" si="1"/>
        <v>99.1</v>
      </c>
      <c r="F44" s="83">
        <f t="shared" si="0"/>
        <v>100</v>
      </c>
    </row>
    <row r="45" spans="1:6" ht="30">
      <c r="A45" s="104"/>
      <c r="B45" s="101">
        <v>200</v>
      </c>
      <c r="C45" s="89" t="s">
        <v>237</v>
      </c>
      <c r="D45" s="83">
        <f>'пр5_ КВСР 2018'!F167</f>
        <v>99.1</v>
      </c>
      <c r="E45" s="83">
        <f>'пр5_ КВСР 2018'!G167</f>
        <v>99.1</v>
      </c>
      <c r="F45" s="83">
        <f t="shared" si="0"/>
        <v>100</v>
      </c>
    </row>
    <row r="46" spans="1:6" ht="43.5">
      <c r="A46" s="98" t="s">
        <v>120</v>
      </c>
      <c r="B46" s="107"/>
      <c r="C46" s="93" t="s">
        <v>119</v>
      </c>
      <c r="D46" s="82">
        <f aca="true" t="shared" si="2" ref="D46:E48">D47</f>
        <v>101.9</v>
      </c>
      <c r="E46" s="82">
        <f t="shared" si="2"/>
        <v>101.9</v>
      </c>
      <c r="F46" s="82">
        <f t="shared" si="0"/>
        <v>100</v>
      </c>
    </row>
    <row r="47" spans="1:6" ht="60">
      <c r="A47" s="104" t="s">
        <v>132</v>
      </c>
      <c r="B47" s="101"/>
      <c r="C47" s="91" t="s">
        <v>131</v>
      </c>
      <c r="D47" s="83">
        <f t="shared" si="2"/>
        <v>101.9</v>
      </c>
      <c r="E47" s="83">
        <f t="shared" si="2"/>
        <v>101.9</v>
      </c>
      <c r="F47" s="83">
        <f t="shared" si="0"/>
        <v>100</v>
      </c>
    </row>
    <row r="48" spans="1:6" ht="30">
      <c r="A48" s="104" t="s">
        <v>134</v>
      </c>
      <c r="B48" s="101"/>
      <c r="C48" s="91" t="s">
        <v>133</v>
      </c>
      <c r="D48" s="83">
        <f t="shared" si="2"/>
        <v>101.9</v>
      </c>
      <c r="E48" s="83">
        <f t="shared" si="2"/>
        <v>101.9</v>
      </c>
      <c r="F48" s="83">
        <f t="shared" si="0"/>
        <v>100</v>
      </c>
    </row>
    <row r="49" spans="1:6" ht="30">
      <c r="A49" s="104"/>
      <c r="B49" s="101">
        <v>200</v>
      </c>
      <c r="C49" s="89" t="s">
        <v>237</v>
      </c>
      <c r="D49" s="83">
        <f>'пр5_ КВСР 2018'!F192</f>
        <v>101.9</v>
      </c>
      <c r="E49" s="83">
        <f>'пр5_ КВСР 2018'!G192</f>
        <v>101.9</v>
      </c>
      <c r="F49" s="83">
        <f t="shared" si="0"/>
        <v>100</v>
      </c>
    </row>
    <row r="50" spans="1:6" ht="30.75" customHeight="1">
      <c r="A50" s="98" t="s">
        <v>135</v>
      </c>
      <c r="B50" s="101"/>
      <c r="C50" s="94" t="s">
        <v>80</v>
      </c>
      <c r="D50" s="82">
        <f aca="true" t="shared" si="3" ref="D50:E52">D51</f>
        <v>1208</v>
      </c>
      <c r="E50" s="82">
        <f t="shared" si="3"/>
        <v>1206</v>
      </c>
      <c r="F50" s="82">
        <f t="shared" si="0"/>
        <v>99.83443708609272</v>
      </c>
    </row>
    <row r="51" spans="1:6" ht="30">
      <c r="A51" s="101" t="s">
        <v>136</v>
      </c>
      <c r="B51" s="104"/>
      <c r="C51" s="91" t="s">
        <v>121</v>
      </c>
      <c r="D51" s="83">
        <f t="shared" si="3"/>
        <v>1208</v>
      </c>
      <c r="E51" s="83">
        <f t="shared" si="3"/>
        <v>1206</v>
      </c>
      <c r="F51" s="83">
        <f t="shared" si="0"/>
        <v>99.83443708609272</v>
      </c>
    </row>
    <row r="52" spans="1:6" ht="15.75">
      <c r="A52" s="101" t="s">
        <v>138</v>
      </c>
      <c r="B52" s="104"/>
      <c r="C52" s="91" t="s">
        <v>137</v>
      </c>
      <c r="D52" s="83">
        <f t="shared" si="3"/>
        <v>1208</v>
      </c>
      <c r="E52" s="83">
        <f t="shared" si="3"/>
        <v>1206</v>
      </c>
      <c r="F52" s="83">
        <f t="shared" si="0"/>
        <v>99.83443708609272</v>
      </c>
    </row>
    <row r="53" spans="1:6" ht="30">
      <c r="A53" s="104"/>
      <c r="B53" s="101">
        <v>200</v>
      </c>
      <c r="C53" s="89" t="s">
        <v>237</v>
      </c>
      <c r="D53" s="83">
        <f>'пр5_ КВСР 2018'!F63+'пр5_ КВСР 2018'!F196+'пр5_ КВСР 2018'!F202</f>
        <v>1208</v>
      </c>
      <c r="E53" s="83">
        <f>'пр5_ КВСР 2018'!G63+'пр5_ КВСР 2018'!G196+'пр5_ КВСР 2018'!G202</f>
        <v>1206</v>
      </c>
      <c r="F53" s="83">
        <f t="shared" si="0"/>
        <v>99.83443708609272</v>
      </c>
    </row>
    <row r="54" spans="1:6" ht="29.25">
      <c r="A54" s="102" t="s">
        <v>122</v>
      </c>
      <c r="B54" s="101"/>
      <c r="C54" s="87" t="s">
        <v>54</v>
      </c>
      <c r="D54" s="82">
        <f>D55+D61+D85</f>
        <v>7175.3</v>
      </c>
      <c r="E54" s="82">
        <f>E55+E61+E85</f>
        <v>6818.5</v>
      </c>
      <c r="F54" s="82">
        <f t="shared" si="0"/>
        <v>95.02738561453876</v>
      </c>
    </row>
    <row r="55" spans="1:6" ht="29.25">
      <c r="A55" s="108" t="s">
        <v>123</v>
      </c>
      <c r="B55" s="98"/>
      <c r="C55" s="87" t="s">
        <v>55</v>
      </c>
      <c r="D55" s="82">
        <f>D56</f>
        <v>106.69999999999999</v>
      </c>
      <c r="E55" s="82">
        <f>E56</f>
        <v>104.99999999999999</v>
      </c>
      <c r="F55" s="82">
        <f t="shared" si="0"/>
        <v>98.40674789128397</v>
      </c>
    </row>
    <row r="56" spans="1:6" ht="30">
      <c r="A56" s="101" t="s">
        <v>124</v>
      </c>
      <c r="B56" s="105"/>
      <c r="C56" s="88" t="s">
        <v>125</v>
      </c>
      <c r="D56" s="83">
        <f>D57+D59</f>
        <v>106.69999999999999</v>
      </c>
      <c r="E56" s="83">
        <f>E57+E59</f>
        <v>104.99999999999999</v>
      </c>
      <c r="F56" s="83">
        <f t="shared" si="0"/>
        <v>98.40674789128397</v>
      </c>
    </row>
    <row r="57" spans="1:6" ht="15.75">
      <c r="A57" s="101" t="s">
        <v>127</v>
      </c>
      <c r="B57" s="105"/>
      <c r="C57" s="88" t="s">
        <v>126</v>
      </c>
      <c r="D57" s="83">
        <f>D58</f>
        <v>106.1</v>
      </c>
      <c r="E57" s="83">
        <f>E58</f>
        <v>104.39999999999999</v>
      </c>
      <c r="F57" s="83">
        <f t="shared" si="0"/>
        <v>98.39773798303487</v>
      </c>
    </row>
    <row r="58" spans="1:6" ht="30">
      <c r="A58" s="101"/>
      <c r="B58" s="105" t="s">
        <v>35</v>
      </c>
      <c r="C58" s="89" t="s">
        <v>237</v>
      </c>
      <c r="D58" s="83">
        <f>'пр5_ КВСР 2018'!F47+'пр5_ КВСР 2018'!F172+'пр5_ КВСР 2018'!F221</f>
        <v>106.1</v>
      </c>
      <c r="E58" s="83">
        <f>'пр5_ КВСР 2018'!G47+'пр5_ КВСР 2018'!G172+'пр5_ КВСР 2018'!G221</f>
        <v>104.39999999999999</v>
      </c>
      <c r="F58" s="83">
        <f t="shared" si="0"/>
        <v>98.39773798303487</v>
      </c>
    </row>
    <row r="59" spans="1:6" ht="15.75">
      <c r="A59" s="101" t="s">
        <v>129</v>
      </c>
      <c r="B59" s="105"/>
      <c r="C59" s="89" t="s">
        <v>128</v>
      </c>
      <c r="D59" s="83">
        <f>D60</f>
        <v>0.6</v>
      </c>
      <c r="E59" s="83">
        <f>E60</f>
        <v>0.6</v>
      </c>
      <c r="F59" s="83">
        <f t="shared" si="0"/>
        <v>100</v>
      </c>
    </row>
    <row r="60" spans="1:6" ht="15.75">
      <c r="A60" s="101"/>
      <c r="B60" s="105" t="s">
        <v>36</v>
      </c>
      <c r="C60" s="89" t="s">
        <v>37</v>
      </c>
      <c r="D60" s="83">
        <f>'пр5_ КВСР 2018'!F174+'пр5_ КВСР 2018'!F49</f>
        <v>0.6</v>
      </c>
      <c r="E60" s="83">
        <f>'пр5_ КВСР 2018'!G174+'пр5_ КВСР 2018'!G49</f>
        <v>0.6</v>
      </c>
      <c r="F60" s="83">
        <f t="shared" si="0"/>
        <v>100</v>
      </c>
    </row>
    <row r="61" spans="1:6" ht="29.25">
      <c r="A61" s="109" t="s">
        <v>140</v>
      </c>
      <c r="B61" s="107"/>
      <c r="C61" s="87" t="s">
        <v>57</v>
      </c>
      <c r="D61" s="82">
        <f>D62+D65+D70+D78</f>
        <v>4083.4000000000005</v>
      </c>
      <c r="E61" s="82">
        <f>E62+E65+E70+E78</f>
        <v>3728.3</v>
      </c>
      <c r="F61" s="82">
        <f t="shared" si="0"/>
        <v>91.30381544791105</v>
      </c>
    </row>
    <row r="62" spans="1:6" ht="30">
      <c r="A62" s="101" t="s">
        <v>142</v>
      </c>
      <c r="B62" s="105"/>
      <c r="C62" s="88" t="s">
        <v>141</v>
      </c>
      <c r="D62" s="83">
        <f>D63</f>
        <v>842.8</v>
      </c>
      <c r="E62" s="83">
        <f>E63</f>
        <v>785.5999999999999</v>
      </c>
      <c r="F62" s="83">
        <f t="shared" si="0"/>
        <v>93.21309919316563</v>
      </c>
    </row>
    <row r="63" spans="1:6" ht="22.5" customHeight="1">
      <c r="A63" s="101" t="s">
        <v>143</v>
      </c>
      <c r="B63" s="105"/>
      <c r="C63" s="88" t="s">
        <v>197</v>
      </c>
      <c r="D63" s="83">
        <f>D64</f>
        <v>842.8</v>
      </c>
      <c r="E63" s="83">
        <f>E64</f>
        <v>785.5999999999999</v>
      </c>
      <c r="F63" s="83">
        <f t="shared" si="0"/>
        <v>93.21309919316563</v>
      </c>
    </row>
    <row r="64" spans="1:6" ht="30">
      <c r="A64" s="104"/>
      <c r="B64" s="105" t="s">
        <v>35</v>
      </c>
      <c r="C64" s="89" t="s">
        <v>237</v>
      </c>
      <c r="D64" s="83">
        <f>'пр5_ КВСР 2018'!F70+'пр5_ КВСР 2018'!F209</f>
        <v>842.8</v>
      </c>
      <c r="E64" s="83">
        <f>'пр5_ КВСР 2018'!G70+'пр5_ КВСР 2018'!G209</f>
        <v>785.5999999999999</v>
      </c>
      <c r="F64" s="83">
        <f t="shared" si="0"/>
        <v>93.21309919316563</v>
      </c>
    </row>
    <row r="65" spans="1:6" ht="30">
      <c r="A65" s="101" t="s">
        <v>145</v>
      </c>
      <c r="B65" s="105"/>
      <c r="C65" s="88" t="s">
        <v>144</v>
      </c>
      <c r="D65" s="83">
        <f>D66+D68</f>
        <v>1097.9</v>
      </c>
      <c r="E65" s="83">
        <f>E66+E68</f>
        <v>1097.9</v>
      </c>
      <c r="F65" s="83">
        <f t="shared" si="0"/>
        <v>100</v>
      </c>
    </row>
    <row r="66" spans="1:6" ht="15.75">
      <c r="A66" s="101" t="s">
        <v>146</v>
      </c>
      <c r="B66" s="105"/>
      <c r="C66" s="95" t="s">
        <v>148</v>
      </c>
      <c r="D66" s="83">
        <f>D67</f>
        <v>615.8</v>
      </c>
      <c r="E66" s="83">
        <f>E67</f>
        <v>615.8</v>
      </c>
      <c r="F66" s="83">
        <f t="shared" si="0"/>
        <v>100</v>
      </c>
    </row>
    <row r="67" spans="1:6" ht="30">
      <c r="A67" s="101"/>
      <c r="B67" s="105" t="s">
        <v>38</v>
      </c>
      <c r="C67" s="89" t="s">
        <v>39</v>
      </c>
      <c r="D67" s="83">
        <f>'пр5_ КВСР 2018'!F228</f>
        <v>615.8</v>
      </c>
      <c r="E67" s="83">
        <f>'пр5_ КВСР 2018'!G228</f>
        <v>615.8</v>
      </c>
      <c r="F67" s="83">
        <f t="shared" si="0"/>
        <v>100</v>
      </c>
    </row>
    <row r="68" spans="1:6" ht="15.75">
      <c r="A68" s="101" t="s">
        <v>147</v>
      </c>
      <c r="B68" s="105"/>
      <c r="C68" s="88" t="s">
        <v>149</v>
      </c>
      <c r="D68" s="83">
        <f>D69</f>
        <v>482.1</v>
      </c>
      <c r="E68" s="83">
        <f>E69</f>
        <v>482.1</v>
      </c>
      <c r="F68" s="83">
        <f t="shared" si="0"/>
        <v>100</v>
      </c>
    </row>
    <row r="69" spans="1:6" ht="30">
      <c r="A69" s="101"/>
      <c r="B69" s="105" t="s">
        <v>38</v>
      </c>
      <c r="C69" s="89" t="s">
        <v>39</v>
      </c>
      <c r="D69" s="83">
        <f>'пр5_ КВСР 2018'!F230</f>
        <v>482.1</v>
      </c>
      <c r="E69" s="83">
        <f>'пр5_ КВСР 2018'!G230</f>
        <v>482.1</v>
      </c>
      <c r="F69" s="83">
        <f t="shared" si="0"/>
        <v>100</v>
      </c>
    </row>
    <row r="70" spans="1:6" ht="30">
      <c r="A70" s="101" t="s">
        <v>150</v>
      </c>
      <c r="B70" s="105"/>
      <c r="C70" s="88" t="s">
        <v>151</v>
      </c>
      <c r="D70" s="83">
        <f>D71+D74+D76</f>
        <v>847.4000000000001</v>
      </c>
      <c r="E70" s="83">
        <f>E71+E74+E76</f>
        <v>847.4000000000001</v>
      </c>
      <c r="F70" s="83">
        <f t="shared" si="0"/>
        <v>100</v>
      </c>
    </row>
    <row r="71" spans="1:6" ht="31.5" customHeight="1">
      <c r="A71" s="101" t="s">
        <v>153</v>
      </c>
      <c r="B71" s="105"/>
      <c r="C71" s="88" t="s">
        <v>152</v>
      </c>
      <c r="D71" s="83">
        <f>D72+D73</f>
        <v>717.7</v>
      </c>
      <c r="E71" s="83">
        <f>E72+E73</f>
        <v>717.7</v>
      </c>
      <c r="F71" s="83">
        <f t="shared" si="0"/>
        <v>100</v>
      </c>
    </row>
    <row r="72" spans="1:6" ht="30">
      <c r="A72" s="101"/>
      <c r="B72" s="105" t="s">
        <v>35</v>
      </c>
      <c r="C72" s="89" t="s">
        <v>237</v>
      </c>
      <c r="D72" s="83">
        <f>'пр5_ КВСР 2018'!F236+'пр5_ КВСР 2018'!F82</f>
        <v>697.7</v>
      </c>
      <c r="E72" s="83">
        <f>'пр5_ КВСР 2018'!G236+'пр5_ КВСР 2018'!G82</f>
        <v>697.7</v>
      </c>
      <c r="F72" s="83">
        <f t="shared" si="0"/>
        <v>100</v>
      </c>
    </row>
    <row r="73" spans="1:6" ht="15.75">
      <c r="A73" s="101"/>
      <c r="B73" s="105" t="s">
        <v>36</v>
      </c>
      <c r="C73" s="89" t="s">
        <v>37</v>
      </c>
      <c r="D73" s="83">
        <f>'пр5_ КВСР 2018'!F178</f>
        <v>20</v>
      </c>
      <c r="E73" s="83">
        <f>'пр5_ КВСР 2018'!G178</f>
        <v>20</v>
      </c>
      <c r="F73" s="83">
        <f t="shared" si="0"/>
        <v>100</v>
      </c>
    </row>
    <row r="74" spans="1:6" ht="30">
      <c r="A74" s="101" t="s">
        <v>155</v>
      </c>
      <c r="B74" s="104"/>
      <c r="C74" s="88" t="s">
        <v>154</v>
      </c>
      <c r="D74" s="83">
        <f>D75</f>
        <v>46.6</v>
      </c>
      <c r="E74" s="83">
        <f>E75</f>
        <v>46.6</v>
      </c>
      <c r="F74" s="83">
        <f t="shared" si="0"/>
        <v>100</v>
      </c>
    </row>
    <row r="75" spans="1:6" ht="30">
      <c r="A75" s="101"/>
      <c r="B75" s="105" t="s">
        <v>35</v>
      </c>
      <c r="C75" s="89" t="s">
        <v>237</v>
      </c>
      <c r="D75" s="83">
        <f>'пр5_ КВСР 2018'!F238</f>
        <v>46.6</v>
      </c>
      <c r="E75" s="83">
        <f>'пр5_ КВСР 2018'!G238</f>
        <v>46.6</v>
      </c>
      <c r="F75" s="83">
        <f t="shared" si="0"/>
        <v>100</v>
      </c>
    </row>
    <row r="76" spans="1:6" ht="15.75">
      <c r="A76" s="101" t="s">
        <v>242</v>
      </c>
      <c r="B76" s="105"/>
      <c r="C76" s="89" t="s">
        <v>241</v>
      </c>
      <c r="D76" s="83">
        <f>D77</f>
        <v>83.1</v>
      </c>
      <c r="E76" s="83">
        <f>E77</f>
        <v>83.1</v>
      </c>
      <c r="F76" s="83">
        <f aca="true" t="shared" si="4" ref="F76:F123">E76/D76*100</f>
        <v>100</v>
      </c>
    </row>
    <row r="77" spans="1:6" ht="30">
      <c r="A77" s="101"/>
      <c r="B77" s="105" t="s">
        <v>35</v>
      </c>
      <c r="C77" s="89" t="s">
        <v>237</v>
      </c>
      <c r="D77" s="83">
        <f>'пр5_ КВСР 2018'!F84</f>
        <v>83.1</v>
      </c>
      <c r="E77" s="83">
        <f>'пр5_ КВСР 2018'!G84</f>
        <v>83.1</v>
      </c>
      <c r="F77" s="83">
        <f t="shared" si="4"/>
        <v>100</v>
      </c>
    </row>
    <row r="78" spans="1:6" ht="30">
      <c r="A78" s="104" t="s">
        <v>156</v>
      </c>
      <c r="B78" s="105"/>
      <c r="C78" s="89" t="s">
        <v>157</v>
      </c>
      <c r="D78" s="83">
        <f>D79+D81+D83</f>
        <v>1295.3</v>
      </c>
      <c r="E78" s="83">
        <f>E79+E81+E83</f>
        <v>997.3999999999999</v>
      </c>
      <c r="F78" s="83">
        <f t="shared" si="4"/>
        <v>77.0014668416583</v>
      </c>
    </row>
    <row r="79" spans="1:6" ht="20.25" customHeight="1">
      <c r="A79" s="104" t="s">
        <v>159</v>
      </c>
      <c r="B79" s="105"/>
      <c r="C79" s="89" t="s">
        <v>158</v>
      </c>
      <c r="D79" s="83">
        <f>D80</f>
        <v>1053.4</v>
      </c>
      <c r="E79" s="83">
        <f>E80</f>
        <v>759.4</v>
      </c>
      <c r="F79" s="83">
        <f t="shared" si="4"/>
        <v>72.09037402696032</v>
      </c>
    </row>
    <row r="80" spans="1:6" ht="30">
      <c r="A80" s="104"/>
      <c r="B80" s="105" t="s">
        <v>35</v>
      </c>
      <c r="C80" s="89" t="s">
        <v>237</v>
      </c>
      <c r="D80" s="83">
        <f>'пр5_ КВСР 2018'!F90+'пр5_ КВСР 2018'!F244</f>
        <v>1053.4</v>
      </c>
      <c r="E80" s="83">
        <f>'пр5_ КВСР 2018'!G90+'пр5_ КВСР 2018'!G244</f>
        <v>759.4</v>
      </c>
      <c r="F80" s="83">
        <f t="shared" si="4"/>
        <v>72.09037402696032</v>
      </c>
    </row>
    <row r="81" spans="1:6" ht="15.75">
      <c r="A81" s="104" t="s">
        <v>160</v>
      </c>
      <c r="B81" s="105"/>
      <c r="C81" s="89" t="s">
        <v>162</v>
      </c>
      <c r="D81" s="83">
        <f>D82</f>
        <v>139.1</v>
      </c>
      <c r="E81" s="83">
        <f>E82</f>
        <v>135.2</v>
      </c>
      <c r="F81" s="83">
        <f t="shared" si="4"/>
        <v>97.19626168224299</v>
      </c>
    </row>
    <row r="82" spans="1:6" ht="30">
      <c r="A82" s="104"/>
      <c r="B82" s="105" t="s">
        <v>35</v>
      </c>
      <c r="C82" s="89" t="s">
        <v>237</v>
      </c>
      <c r="D82" s="83">
        <f>'пр5_ КВСР 2018'!F246+'пр5_ КВСР 2018'!F92</f>
        <v>139.1</v>
      </c>
      <c r="E82" s="83">
        <f>'пр5_ КВСР 2018'!G246+'пр5_ КВСР 2018'!G92</f>
        <v>135.2</v>
      </c>
      <c r="F82" s="83">
        <f t="shared" si="4"/>
        <v>97.19626168224299</v>
      </c>
    </row>
    <row r="83" spans="1:6" ht="15.75">
      <c r="A83" s="104" t="s">
        <v>161</v>
      </c>
      <c r="B83" s="105"/>
      <c r="C83" s="89" t="s">
        <v>163</v>
      </c>
      <c r="D83" s="83">
        <f>D84</f>
        <v>102.8</v>
      </c>
      <c r="E83" s="83">
        <f>E84</f>
        <v>102.8</v>
      </c>
      <c r="F83" s="83">
        <f t="shared" si="4"/>
        <v>100</v>
      </c>
    </row>
    <row r="84" spans="1:6" ht="30">
      <c r="A84" s="104"/>
      <c r="B84" s="105" t="s">
        <v>35</v>
      </c>
      <c r="C84" s="89" t="s">
        <v>237</v>
      </c>
      <c r="D84" s="83">
        <f>'пр5_ КВСР 2018'!F94+'пр5_ КВСР 2018'!F248</f>
        <v>102.8</v>
      </c>
      <c r="E84" s="83">
        <f>'пр5_ КВСР 2018'!G94+'пр5_ КВСР 2018'!G248</f>
        <v>102.8</v>
      </c>
      <c r="F84" s="83">
        <f t="shared" si="4"/>
        <v>100</v>
      </c>
    </row>
    <row r="85" spans="1:6" ht="29.25">
      <c r="A85" s="98" t="s">
        <v>165</v>
      </c>
      <c r="B85" s="107"/>
      <c r="C85" s="93" t="s">
        <v>164</v>
      </c>
      <c r="D85" s="82">
        <f aca="true" t="shared" si="5" ref="D85:E87">D86</f>
        <v>2985.2</v>
      </c>
      <c r="E85" s="82">
        <f t="shared" si="5"/>
        <v>2985.2</v>
      </c>
      <c r="F85" s="82">
        <f t="shared" si="4"/>
        <v>100</v>
      </c>
    </row>
    <row r="86" spans="1:6" ht="30">
      <c r="A86" s="101" t="s">
        <v>167</v>
      </c>
      <c r="B86" s="105"/>
      <c r="C86" s="88" t="s">
        <v>166</v>
      </c>
      <c r="D86" s="83">
        <f t="shared" si="5"/>
        <v>2985.2</v>
      </c>
      <c r="E86" s="83">
        <f t="shared" si="5"/>
        <v>2985.2</v>
      </c>
      <c r="F86" s="83">
        <f t="shared" si="4"/>
        <v>100</v>
      </c>
    </row>
    <row r="87" spans="1:6" ht="30">
      <c r="A87" s="101" t="s">
        <v>169</v>
      </c>
      <c r="B87" s="105"/>
      <c r="C87" s="88" t="s">
        <v>168</v>
      </c>
      <c r="D87" s="83">
        <f t="shared" si="5"/>
        <v>2985.2</v>
      </c>
      <c r="E87" s="83">
        <f t="shared" si="5"/>
        <v>2985.2</v>
      </c>
      <c r="F87" s="83">
        <f t="shared" si="4"/>
        <v>100</v>
      </c>
    </row>
    <row r="88" spans="1:6" ht="30">
      <c r="A88" s="101"/>
      <c r="B88" s="105" t="s">
        <v>38</v>
      </c>
      <c r="C88" s="89" t="s">
        <v>39</v>
      </c>
      <c r="D88" s="83">
        <f>'пр5_ КВСР 2018'!F105+'пр5_ КВСР 2018'!F259</f>
        <v>2985.2</v>
      </c>
      <c r="E88" s="83">
        <f>'пр5_ КВСР 2018'!G105+'пр5_ КВСР 2018'!G259</f>
        <v>2985.2</v>
      </c>
      <c r="F88" s="83">
        <f t="shared" si="4"/>
        <v>100</v>
      </c>
    </row>
    <row r="89" spans="1:6" ht="43.5">
      <c r="A89" s="98" t="s">
        <v>170</v>
      </c>
      <c r="B89" s="107"/>
      <c r="C89" s="93" t="s">
        <v>76</v>
      </c>
      <c r="D89" s="82">
        <f>D90+D94+D98</f>
        <v>3335.3</v>
      </c>
      <c r="E89" s="82">
        <f>E90+E94+E98</f>
        <v>3329.7000000000003</v>
      </c>
      <c r="F89" s="82">
        <f t="shared" si="4"/>
        <v>99.83209906155368</v>
      </c>
    </row>
    <row r="90" spans="1:6" ht="15.75">
      <c r="A90" s="109" t="s">
        <v>210</v>
      </c>
      <c r="B90" s="109"/>
      <c r="C90" s="96" t="s">
        <v>212</v>
      </c>
      <c r="D90" s="82">
        <f aca="true" t="shared" si="6" ref="D90:E92">D91</f>
        <v>7.699999999999999</v>
      </c>
      <c r="E90" s="82">
        <f t="shared" si="6"/>
        <v>2.1</v>
      </c>
      <c r="F90" s="82">
        <f t="shared" si="4"/>
        <v>27.272727272727277</v>
      </c>
    </row>
    <row r="91" spans="1:6" ht="30">
      <c r="A91" s="110" t="s">
        <v>211</v>
      </c>
      <c r="B91" s="110"/>
      <c r="C91" s="91" t="s">
        <v>233</v>
      </c>
      <c r="D91" s="83">
        <f t="shared" si="6"/>
        <v>7.699999999999999</v>
      </c>
      <c r="E91" s="83">
        <f t="shared" si="6"/>
        <v>2.1</v>
      </c>
      <c r="F91" s="83">
        <f t="shared" si="4"/>
        <v>27.272727272727277</v>
      </c>
    </row>
    <row r="92" spans="1:6" ht="75">
      <c r="A92" s="111" t="s">
        <v>236</v>
      </c>
      <c r="B92" s="105"/>
      <c r="C92" s="97" t="s">
        <v>206</v>
      </c>
      <c r="D92" s="83">
        <f t="shared" si="6"/>
        <v>7.699999999999999</v>
      </c>
      <c r="E92" s="83">
        <f t="shared" si="6"/>
        <v>2.1</v>
      </c>
      <c r="F92" s="83">
        <f t="shared" si="4"/>
        <v>27.272727272727277</v>
      </c>
    </row>
    <row r="93" spans="1:6" ht="30">
      <c r="A93" s="111"/>
      <c r="B93" s="105" t="s">
        <v>38</v>
      </c>
      <c r="C93" s="89" t="s">
        <v>39</v>
      </c>
      <c r="D93" s="83">
        <f>'пр5_ КВСР 2018'!F280+'пр5_ КВСР 2018'!F134</f>
        <v>7.699999999999999</v>
      </c>
      <c r="E93" s="83">
        <f>'пр5_ КВСР 2018'!G280+'пр5_ КВСР 2018'!G134</f>
        <v>2.1</v>
      </c>
      <c r="F93" s="83">
        <f t="shared" si="4"/>
        <v>27.272727272727277</v>
      </c>
    </row>
    <row r="94" spans="1:6" ht="29.25">
      <c r="A94" s="108" t="s">
        <v>179</v>
      </c>
      <c r="B94" s="107"/>
      <c r="C94" s="87" t="s">
        <v>178</v>
      </c>
      <c r="D94" s="82">
        <f aca="true" t="shared" si="7" ref="D94:E96">D95</f>
        <v>119.9</v>
      </c>
      <c r="E94" s="82">
        <f t="shared" si="7"/>
        <v>119.9</v>
      </c>
      <c r="F94" s="82">
        <f t="shared" si="4"/>
        <v>100</v>
      </c>
    </row>
    <row r="95" spans="1:6" ht="30">
      <c r="A95" s="111" t="s">
        <v>180</v>
      </c>
      <c r="B95" s="105"/>
      <c r="C95" s="88" t="s">
        <v>181</v>
      </c>
      <c r="D95" s="83">
        <f t="shared" si="7"/>
        <v>119.9</v>
      </c>
      <c r="E95" s="83">
        <f t="shared" si="7"/>
        <v>119.9</v>
      </c>
      <c r="F95" s="83">
        <f t="shared" si="4"/>
        <v>100</v>
      </c>
    </row>
    <row r="96" spans="1:6" ht="25.5" customHeight="1">
      <c r="A96" s="111" t="s">
        <v>182</v>
      </c>
      <c r="B96" s="105"/>
      <c r="C96" s="88" t="s">
        <v>195</v>
      </c>
      <c r="D96" s="83">
        <f t="shared" si="7"/>
        <v>119.9</v>
      </c>
      <c r="E96" s="83">
        <f t="shared" si="7"/>
        <v>119.9</v>
      </c>
      <c r="F96" s="83">
        <f t="shared" si="4"/>
        <v>100</v>
      </c>
    </row>
    <row r="97" spans="1:6" ht="30">
      <c r="A97" s="111"/>
      <c r="B97" s="105" t="s">
        <v>35</v>
      </c>
      <c r="C97" s="89" t="s">
        <v>237</v>
      </c>
      <c r="D97" s="83">
        <f>'пр5_ КВСР 2018'!F119+'пр5_ КВСР 2018'!F287</f>
        <v>119.9</v>
      </c>
      <c r="E97" s="83">
        <f>'пр5_ КВСР 2018'!G119+'пр5_ КВСР 2018'!G287</f>
        <v>119.9</v>
      </c>
      <c r="F97" s="83">
        <f t="shared" si="4"/>
        <v>100</v>
      </c>
    </row>
    <row r="98" spans="1:6" ht="29.25">
      <c r="A98" s="108" t="s">
        <v>171</v>
      </c>
      <c r="B98" s="107"/>
      <c r="C98" s="93" t="s">
        <v>77</v>
      </c>
      <c r="D98" s="82">
        <f>D99</f>
        <v>3207.7000000000003</v>
      </c>
      <c r="E98" s="82">
        <f>E99</f>
        <v>3207.7000000000003</v>
      </c>
      <c r="F98" s="82">
        <f t="shared" si="4"/>
        <v>100</v>
      </c>
    </row>
    <row r="99" spans="1:6" ht="15.75">
      <c r="A99" s="111" t="s">
        <v>172</v>
      </c>
      <c r="B99" s="105"/>
      <c r="C99" s="88" t="s">
        <v>173</v>
      </c>
      <c r="D99" s="83">
        <f>D100</f>
        <v>3207.7000000000003</v>
      </c>
      <c r="E99" s="83">
        <f>E100</f>
        <v>3207.7000000000003</v>
      </c>
      <c r="F99" s="83">
        <f t="shared" si="4"/>
        <v>100</v>
      </c>
    </row>
    <row r="100" spans="1:6" ht="30">
      <c r="A100" s="111" t="s">
        <v>174</v>
      </c>
      <c r="B100" s="105"/>
      <c r="C100" s="88" t="s">
        <v>168</v>
      </c>
      <c r="D100" s="83">
        <f>D101+D102</f>
        <v>3207.7000000000003</v>
      </c>
      <c r="E100" s="83">
        <f>E101+E102</f>
        <v>3207.7000000000003</v>
      </c>
      <c r="F100" s="83">
        <f t="shared" si="4"/>
        <v>100</v>
      </c>
    </row>
    <row r="101" spans="1:6" ht="30">
      <c r="A101" s="111"/>
      <c r="B101" s="105" t="s">
        <v>35</v>
      </c>
      <c r="C101" s="89" t="s">
        <v>237</v>
      </c>
      <c r="D101" s="83">
        <f>'пр5_ КВСР 2018'!F266</f>
        <v>145.3</v>
      </c>
      <c r="E101" s="83">
        <f>'пр5_ КВСР 2018'!G266</f>
        <v>145.3</v>
      </c>
      <c r="F101" s="83">
        <f t="shared" si="4"/>
        <v>100</v>
      </c>
    </row>
    <row r="102" spans="1:6" ht="30">
      <c r="A102" s="111"/>
      <c r="B102" s="105" t="s">
        <v>38</v>
      </c>
      <c r="C102" s="89" t="s">
        <v>39</v>
      </c>
      <c r="D102" s="83">
        <f>'пр5_ КВСР 2018'!F267+'пр5_ КВСР 2018'!F127</f>
        <v>3062.4</v>
      </c>
      <c r="E102" s="83">
        <f>'пр5_ КВСР 2018'!G267+'пр5_ КВСР 2018'!G127</f>
        <v>3062.4</v>
      </c>
      <c r="F102" s="83">
        <f t="shared" si="4"/>
        <v>100</v>
      </c>
    </row>
    <row r="103" spans="1:6" ht="43.5">
      <c r="A103" s="102" t="s">
        <v>216</v>
      </c>
      <c r="B103" s="107"/>
      <c r="C103" s="93" t="s">
        <v>223</v>
      </c>
      <c r="D103" s="82">
        <f>D104+D110</f>
        <v>1603.7</v>
      </c>
      <c r="E103" s="82">
        <f>E104+E110</f>
        <v>1593.9</v>
      </c>
      <c r="F103" s="82">
        <f t="shared" si="4"/>
        <v>99.38891313836753</v>
      </c>
    </row>
    <row r="104" spans="1:6" ht="29.25">
      <c r="A104" s="98" t="s">
        <v>224</v>
      </c>
      <c r="B104" s="107"/>
      <c r="C104" s="93" t="s">
        <v>226</v>
      </c>
      <c r="D104" s="82">
        <f>D105</f>
        <v>1000.3000000000001</v>
      </c>
      <c r="E104" s="82">
        <f>E105</f>
        <v>990.5000000000001</v>
      </c>
      <c r="F104" s="82">
        <f t="shared" si="4"/>
        <v>99.02029391182646</v>
      </c>
    </row>
    <row r="105" spans="1:6" ht="15.75">
      <c r="A105" s="101" t="s">
        <v>225</v>
      </c>
      <c r="B105" s="105"/>
      <c r="C105" s="89" t="s">
        <v>234</v>
      </c>
      <c r="D105" s="83">
        <f>D106+D108</f>
        <v>1000.3000000000001</v>
      </c>
      <c r="E105" s="83">
        <f>E106+E108</f>
        <v>990.5000000000001</v>
      </c>
      <c r="F105" s="83">
        <f t="shared" si="4"/>
        <v>99.02029391182646</v>
      </c>
    </row>
    <row r="106" spans="1:6" ht="15.75">
      <c r="A106" s="101" t="s">
        <v>222</v>
      </c>
      <c r="B106" s="105"/>
      <c r="C106" s="89" t="s">
        <v>196</v>
      </c>
      <c r="D106" s="83">
        <f>D107</f>
        <v>936.9000000000001</v>
      </c>
      <c r="E106" s="83">
        <f>E107</f>
        <v>936.9000000000001</v>
      </c>
      <c r="F106" s="83">
        <f t="shared" si="4"/>
        <v>100</v>
      </c>
    </row>
    <row r="107" spans="1:6" ht="30">
      <c r="A107" s="101"/>
      <c r="B107" s="105" t="s">
        <v>35</v>
      </c>
      <c r="C107" s="89" t="s">
        <v>237</v>
      </c>
      <c r="D107" s="83">
        <f>'пр5_ КВСР 2018'!F75+'пр5_ КВСР 2018'!F214</f>
        <v>936.9000000000001</v>
      </c>
      <c r="E107" s="83">
        <f>'пр5_ КВСР 2018'!G75+'пр5_ КВСР 2018'!G214</f>
        <v>936.9000000000001</v>
      </c>
      <c r="F107" s="83">
        <f t="shared" si="4"/>
        <v>100</v>
      </c>
    </row>
    <row r="108" spans="1:6" ht="45">
      <c r="A108" s="106" t="s">
        <v>238</v>
      </c>
      <c r="B108" s="105"/>
      <c r="C108" s="89" t="s">
        <v>239</v>
      </c>
      <c r="D108" s="83">
        <f>D109</f>
        <v>63.4</v>
      </c>
      <c r="E108" s="83">
        <f>E109</f>
        <v>53.6</v>
      </c>
      <c r="F108" s="83">
        <f t="shared" si="4"/>
        <v>84.54258675078864</v>
      </c>
    </row>
    <row r="109" spans="1:6" ht="15.75">
      <c r="A109" s="101"/>
      <c r="B109" s="105" t="s">
        <v>8</v>
      </c>
      <c r="C109" s="89" t="s">
        <v>40</v>
      </c>
      <c r="D109" s="83">
        <f>'пр5_ КВСР 2018'!F216</f>
        <v>63.4</v>
      </c>
      <c r="E109" s="83">
        <f>'пр5_ КВСР 2018'!G216</f>
        <v>53.6</v>
      </c>
      <c r="F109" s="83">
        <f t="shared" si="4"/>
        <v>84.54258675078864</v>
      </c>
    </row>
    <row r="110" spans="1:6" ht="29.25">
      <c r="A110" s="102" t="s">
        <v>217</v>
      </c>
      <c r="B110" s="107"/>
      <c r="C110" s="93" t="s">
        <v>220</v>
      </c>
      <c r="D110" s="82">
        <f aca="true" t="shared" si="8" ref="D110:E112">D111</f>
        <v>603.4</v>
      </c>
      <c r="E110" s="82">
        <f t="shared" si="8"/>
        <v>603.4</v>
      </c>
      <c r="F110" s="82">
        <f t="shared" si="4"/>
        <v>100</v>
      </c>
    </row>
    <row r="111" spans="1:6" ht="15.75">
      <c r="A111" s="104" t="s">
        <v>218</v>
      </c>
      <c r="B111" s="105"/>
      <c r="C111" s="89" t="s">
        <v>235</v>
      </c>
      <c r="D111" s="83">
        <f t="shared" si="8"/>
        <v>603.4</v>
      </c>
      <c r="E111" s="83">
        <f t="shared" si="8"/>
        <v>603.4</v>
      </c>
      <c r="F111" s="83">
        <f t="shared" si="4"/>
        <v>100</v>
      </c>
    </row>
    <row r="112" spans="1:6" ht="21.75" customHeight="1">
      <c r="A112" s="104" t="s">
        <v>219</v>
      </c>
      <c r="B112" s="105"/>
      <c r="C112" s="89" t="s">
        <v>158</v>
      </c>
      <c r="D112" s="83">
        <f t="shared" si="8"/>
        <v>603.4</v>
      </c>
      <c r="E112" s="83">
        <f t="shared" si="8"/>
        <v>603.4</v>
      </c>
      <c r="F112" s="83">
        <f t="shared" si="4"/>
        <v>100</v>
      </c>
    </row>
    <row r="113" spans="1:6" ht="30">
      <c r="A113" s="104"/>
      <c r="B113" s="105" t="s">
        <v>35</v>
      </c>
      <c r="C113" s="89" t="s">
        <v>237</v>
      </c>
      <c r="D113" s="83">
        <f>'пр5_ КВСР 2018'!F253+'пр5_ КВСР 2018'!F99</f>
        <v>603.4</v>
      </c>
      <c r="E113" s="83">
        <f>'пр5_ КВСР 2018'!G253+'пр5_ КВСР 2018'!G99</f>
        <v>603.4</v>
      </c>
      <c r="F113" s="83">
        <f t="shared" si="4"/>
        <v>100</v>
      </c>
    </row>
    <row r="114" spans="1:6" ht="15.75">
      <c r="A114" s="104"/>
      <c r="B114" s="105"/>
      <c r="C114" s="93" t="s">
        <v>456</v>
      </c>
      <c r="D114" s="82">
        <f>D11+D41+D54+D89+D103</f>
        <v>17900.800000000003</v>
      </c>
      <c r="E114" s="82">
        <f>E11+E41+E54+E89+E103</f>
        <v>17389.100000000002</v>
      </c>
      <c r="F114" s="82">
        <f t="shared" si="4"/>
        <v>97.14146853771898</v>
      </c>
    </row>
    <row r="115" spans="1:6" ht="15.75">
      <c r="A115" s="104"/>
      <c r="B115" s="105"/>
      <c r="C115" s="93"/>
      <c r="D115" s="82"/>
      <c r="E115" s="82"/>
      <c r="F115" s="82"/>
    </row>
    <row r="116" spans="1:6" ht="29.25">
      <c r="A116" s="102" t="s">
        <v>183</v>
      </c>
      <c r="B116" s="100"/>
      <c r="C116" s="87" t="s">
        <v>184</v>
      </c>
      <c r="D116" s="82">
        <f>D117</f>
        <v>104.5</v>
      </c>
      <c r="E116" s="82">
        <f>E117</f>
        <v>101.5</v>
      </c>
      <c r="F116" s="82">
        <f t="shared" si="4"/>
        <v>97.1291866028708</v>
      </c>
    </row>
    <row r="117" spans="1:6" ht="30">
      <c r="A117" s="104" t="s">
        <v>185</v>
      </c>
      <c r="B117" s="99"/>
      <c r="C117" s="88" t="s">
        <v>186</v>
      </c>
      <c r="D117" s="83">
        <f>D118+D120</f>
        <v>104.5</v>
      </c>
      <c r="E117" s="83">
        <f>E118+E120</f>
        <v>101.5</v>
      </c>
      <c r="F117" s="83">
        <f t="shared" si="4"/>
        <v>97.1291866028708</v>
      </c>
    </row>
    <row r="118" spans="1:6" ht="15.75">
      <c r="A118" s="101" t="s">
        <v>187</v>
      </c>
      <c r="B118" s="99"/>
      <c r="C118" s="88" t="s">
        <v>79</v>
      </c>
      <c r="D118" s="83">
        <f>D119</f>
        <v>89.6</v>
      </c>
      <c r="E118" s="83">
        <f>E119</f>
        <v>89.6</v>
      </c>
      <c r="F118" s="83">
        <f t="shared" si="4"/>
        <v>100</v>
      </c>
    </row>
    <row r="119" spans="1:6" ht="60">
      <c r="A119" s="101"/>
      <c r="B119" s="105" t="s">
        <v>34</v>
      </c>
      <c r="C119" s="89" t="s">
        <v>59</v>
      </c>
      <c r="D119" s="83">
        <f>'пр5_ КВСР 2018'!F294</f>
        <v>89.6</v>
      </c>
      <c r="E119" s="83">
        <f>'пр5_ КВСР 2018'!G294</f>
        <v>89.6</v>
      </c>
      <c r="F119" s="83">
        <f t="shared" si="4"/>
        <v>100</v>
      </c>
    </row>
    <row r="120" spans="1:6" ht="15.75">
      <c r="A120" s="101" t="s">
        <v>205</v>
      </c>
      <c r="B120" s="105"/>
      <c r="C120" s="88" t="s">
        <v>95</v>
      </c>
      <c r="D120" s="83">
        <f>D121</f>
        <v>14.9</v>
      </c>
      <c r="E120" s="83">
        <f>E121</f>
        <v>11.9</v>
      </c>
      <c r="F120" s="83">
        <f t="shared" si="4"/>
        <v>79.86577181208054</v>
      </c>
    </row>
    <row r="121" spans="1:6" ht="30">
      <c r="A121" s="101"/>
      <c r="B121" s="105" t="s">
        <v>35</v>
      </c>
      <c r="C121" s="89" t="s">
        <v>237</v>
      </c>
      <c r="D121" s="83">
        <f>'пр5_ КВСР 2018'!F296+'пр5_ КВСР 2018'!F17</f>
        <v>14.9</v>
      </c>
      <c r="E121" s="83">
        <f>'пр5_ КВСР 2018'!G296+'пр5_ КВСР 2018'!G17</f>
        <v>11.9</v>
      </c>
      <c r="F121" s="83">
        <f t="shared" si="4"/>
        <v>79.86577181208054</v>
      </c>
    </row>
    <row r="122" spans="1:6" ht="15.75">
      <c r="A122" s="104"/>
      <c r="B122" s="101"/>
      <c r="C122" s="93" t="s">
        <v>457</v>
      </c>
      <c r="D122" s="82">
        <f>D116</f>
        <v>104.5</v>
      </c>
      <c r="E122" s="82">
        <f>E116</f>
        <v>101.5</v>
      </c>
      <c r="F122" s="82">
        <f t="shared" si="4"/>
        <v>97.1291866028708</v>
      </c>
    </row>
    <row r="123" spans="1:6" ht="21" customHeight="1">
      <c r="A123" s="104"/>
      <c r="B123" s="101"/>
      <c r="C123" s="112" t="s">
        <v>455</v>
      </c>
      <c r="D123" s="82">
        <f>D114+D122</f>
        <v>18005.300000000003</v>
      </c>
      <c r="E123" s="82">
        <f>E114+E122</f>
        <v>17490.600000000002</v>
      </c>
      <c r="F123" s="82">
        <f t="shared" si="4"/>
        <v>97.14139725525261</v>
      </c>
    </row>
  </sheetData>
  <sheetProtection/>
  <mergeCells count="5">
    <mergeCell ref="A6:F6"/>
    <mergeCell ref="E1:F1"/>
    <mergeCell ref="E2:F2"/>
    <mergeCell ref="E3:F3"/>
    <mergeCell ref="E4:F4"/>
  </mergeCells>
  <printOptions/>
  <pageMargins left="0.7874015748031497" right="0.7874015748031497" top="1.1811023622047245" bottom="0.3937007874015748" header="0.4330708661417323" footer="0.31496062992125984"/>
  <pageSetup fitToHeight="0" fitToWidth="1" horizontalDpi="600" verticalDpi="600" orientation="landscape" paperSize="9" scale="97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7"/>
  <sheetViews>
    <sheetView view="pageLayout" workbookViewId="0" topLeftCell="A1">
      <selection activeCell="G13" sqref="G13"/>
    </sheetView>
  </sheetViews>
  <sheetFormatPr defaultColWidth="9.140625" defaultRowHeight="15"/>
  <cols>
    <col min="1" max="1" width="4.57421875" style="7" customWidth="1"/>
    <col min="2" max="2" width="7.8515625" style="7" customWidth="1"/>
    <col min="3" max="3" width="15.00390625" style="7" customWidth="1"/>
    <col min="4" max="4" width="5.421875" style="7" customWidth="1"/>
    <col min="5" max="5" width="52.00390625" style="7" customWidth="1"/>
    <col min="6" max="7" width="14.421875" style="15" customWidth="1"/>
    <col min="8" max="8" width="12.8515625" style="15" customWidth="1"/>
    <col min="9" max="16384" width="9.140625" style="7" customWidth="1"/>
  </cols>
  <sheetData>
    <row r="1" spans="4:8" ht="16.5" customHeight="1">
      <c r="D1" s="16"/>
      <c r="E1" s="24"/>
      <c r="F1" s="26"/>
      <c r="G1" s="193" t="s">
        <v>88</v>
      </c>
      <c r="H1" s="193"/>
    </row>
    <row r="2" spans="4:8" ht="16.5" customHeight="1">
      <c r="D2" s="17"/>
      <c r="E2" s="28"/>
      <c r="F2" s="28"/>
      <c r="G2" s="193" t="s">
        <v>432</v>
      </c>
      <c r="H2" s="193"/>
    </row>
    <row r="3" spans="4:8" ht="16.5" customHeight="1">
      <c r="D3" s="17"/>
      <c r="E3" s="25"/>
      <c r="F3" s="28"/>
      <c r="G3" s="193" t="s">
        <v>433</v>
      </c>
      <c r="H3" s="193"/>
    </row>
    <row r="4" spans="4:8" ht="16.5" customHeight="1">
      <c r="D4" s="17"/>
      <c r="E4" s="27"/>
      <c r="F4" s="28"/>
      <c r="G4" s="194" t="s">
        <v>464</v>
      </c>
      <c r="H4" s="194"/>
    </row>
    <row r="5" spans="4:8" ht="16.5" customHeight="1">
      <c r="D5" s="17"/>
      <c r="E5" s="27"/>
      <c r="F5" s="28"/>
      <c r="G5" s="39"/>
      <c r="H5" s="39"/>
    </row>
    <row r="6" spans="1:8" ht="28.5" customHeight="1">
      <c r="A6" s="197" t="s">
        <v>454</v>
      </c>
      <c r="B6" s="197"/>
      <c r="C6" s="197"/>
      <c r="D6" s="197"/>
      <c r="E6" s="197"/>
      <c r="F6" s="197"/>
      <c r="G6" s="197"/>
      <c r="H6" s="197"/>
    </row>
    <row r="7" spans="1:8" ht="12.75" customHeight="1">
      <c r="A7" s="18"/>
      <c r="B7" s="18"/>
      <c r="C7" s="18"/>
      <c r="D7" s="18"/>
      <c r="E7" s="18"/>
      <c r="F7" s="18"/>
      <c r="G7" s="18"/>
      <c r="H7" s="18"/>
    </row>
    <row r="8" spans="1:8" ht="15.75">
      <c r="A8" s="18"/>
      <c r="B8" s="18"/>
      <c r="C8" s="18"/>
      <c r="D8" s="18"/>
      <c r="E8" s="18"/>
      <c r="F8" s="18"/>
      <c r="G8" s="18"/>
      <c r="H8" s="18" t="s">
        <v>256</v>
      </c>
    </row>
    <row r="9" spans="1:8" ht="45.75" customHeight="1">
      <c r="A9" s="64" t="s">
        <v>43</v>
      </c>
      <c r="B9" s="64" t="s">
        <v>1</v>
      </c>
      <c r="C9" s="64" t="s">
        <v>44</v>
      </c>
      <c r="D9" s="64" t="s">
        <v>2</v>
      </c>
      <c r="E9" s="64" t="s">
        <v>3</v>
      </c>
      <c r="F9" s="66" t="s">
        <v>269</v>
      </c>
      <c r="G9" s="66" t="s">
        <v>259</v>
      </c>
      <c r="H9" s="67" t="s">
        <v>291</v>
      </c>
    </row>
    <row r="10" spans="1:8" ht="15.75" customHeight="1">
      <c r="A10" s="178">
        <v>1</v>
      </c>
      <c r="B10" s="178">
        <v>2</v>
      </c>
      <c r="C10" s="178">
        <v>3</v>
      </c>
      <c r="D10" s="178">
        <v>4</v>
      </c>
      <c r="E10" s="178">
        <v>5</v>
      </c>
      <c r="F10" s="179">
        <v>6</v>
      </c>
      <c r="G10" s="180">
        <v>7</v>
      </c>
      <c r="H10" s="110">
        <v>8</v>
      </c>
    </row>
    <row r="11" spans="1:8" ht="37.5" customHeight="1">
      <c r="A11" s="198">
        <v>621</v>
      </c>
      <c r="B11" s="101"/>
      <c r="C11" s="101"/>
      <c r="D11" s="101"/>
      <c r="E11" s="93" t="s">
        <v>254</v>
      </c>
      <c r="F11" s="82">
        <f aca="true" t="shared" si="0" ref="F11:G16">F12</f>
        <v>10.9</v>
      </c>
      <c r="G11" s="82">
        <f t="shared" si="0"/>
        <v>7.9</v>
      </c>
      <c r="H11" s="78">
        <f>G11/F11*100</f>
        <v>72.47706422018348</v>
      </c>
    </row>
    <row r="12" spans="1:8" ht="15.75">
      <c r="A12" s="198"/>
      <c r="B12" s="98" t="s">
        <v>244</v>
      </c>
      <c r="C12" s="98"/>
      <c r="D12" s="98"/>
      <c r="E12" s="87" t="s">
        <v>4</v>
      </c>
      <c r="F12" s="82">
        <f t="shared" si="0"/>
        <v>10.9</v>
      </c>
      <c r="G12" s="82">
        <f t="shared" si="0"/>
        <v>7.9</v>
      </c>
      <c r="H12" s="78">
        <f aca="true" t="shared" si="1" ref="H12:H75">G12/F12*100</f>
        <v>72.47706422018348</v>
      </c>
    </row>
    <row r="13" spans="1:8" ht="57.75">
      <c r="A13" s="198"/>
      <c r="B13" s="98" t="s">
        <v>246</v>
      </c>
      <c r="C13" s="98"/>
      <c r="D13" s="98"/>
      <c r="E13" s="87" t="s">
        <v>6</v>
      </c>
      <c r="F13" s="82">
        <f t="shared" si="0"/>
        <v>10.9</v>
      </c>
      <c r="G13" s="82">
        <f t="shared" si="0"/>
        <v>7.9</v>
      </c>
      <c r="H13" s="78">
        <f t="shared" si="1"/>
        <v>72.47706422018348</v>
      </c>
    </row>
    <row r="14" spans="1:8" ht="30">
      <c r="A14" s="198"/>
      <c r="B14" s="101"/>
      <c r="C14" s="104" t="s">
        <v>183</v>
      </c>
      <c r="D14" s="101"/>
      <c r="E14" s="88" t="s">
        <v>184</v>
      </c>
      <c r="F14" s="83">
        <f t="shared" si="0"/>
        <v>10.9</v>
      </c>
      <c r="G14" s="83">
        <f t="shared" si="0"/>
        <v>7.9</v>
      </c>
      <c r="H14" s="79">
        <f t="shared" si="1"/>
        <v>72.47706422018348</v>
      </c>
    </row>
    <row r="15" spans="1:8" ht="30">
      <c r="A15" s="198"/>
      <c r="B15" s="101"/>
      <c r="C15" s="104" t="s">
        <v>185</v>
      </c>
      <c r="D15" s="101"/>
      <c r="E15" s="88" t="s">
        <v>186</v>
      </c>
      <c r="F15" s="83">
        <f t="shared" si="0"/>
        <v>10.9</v>
      </c>
      <c r="G15" s="83">
        <f t="shared" si="0"/>
        <v>7.9</v>
      </c>
      <c r="H15" s="79">
        <f t="shared" si="1"/>
        <v>72.47706422018348</v>
      </c>
    </row>
    <row r="16" spans="1:8" ht="15.75">
      <c r="A16" s="198"/>
      <c r="B16" s="101"/>
      <c r="C16" s="101" t="s">
        <v>205</v>
      </c>
      <c r="D16" s="105"/>
      <c r="E16" s="88" t="s">
        <v>95</v>
      </c>
      <c r="F16" s="83">
        <f t="shared" si="0"/>
        <v>10.9</v>
      </c>
      <c r="G16" s="83">
        <f t="shared" si="0"/>
        <v>7.9</v>
      </c>
      <c r="H16" s="79">
        <f t="shared" si="1"/>
        <v>72.47706422018348</v>
      </c>
    </row>
    <row r="17" spans="1:8" ht="30">
      <c r="A17" s="198"/>
      <c r="B17" s="101"/>
      <c r="C17" s="101"/>
      <c r="D17" s="105" t="s">
        <v>35</v>
      </c>
      <c r="E17" s="89" t="s">
        <v>237</v>
      </c>
      <c r="F17" s="83">
        <v>10.9</v>
      </c>
      <c r="G17" s="83">
        <v>7.9</v>
      </c>
      <c r="H17" s="79">
        <f t="shared" si="1"/>
        <v>72.47706422018348</v>
      </c>
    </row>
    <row r="18" spans="1:8" ht="43.5">
      <c r="A18" s="199">
        <v>622</v>
      </c>
      <c r="B18" s="116"/>
      <c r="C18" s="115"/>
      <c r="D18" s="101"/>
      <c r="E18" s="87" t="s">
        <v>255</v>
      </c>
      <c r="F18" s="82">
        <f>F19+F50+F57+F64+F76+F106+F113</f>
        <v>4764.6</v>
      </c>
      <c r="G18" s="82">
        <f>G19+G50+G57+G64+G76+G106+G113</f>
        <v>4268.3</v>
      </c>
      <c r="H18" s="78">
        <f t="shared" si="1"/>
        <v>89.58359568484238</v>
      </c>
    </row>
    <row r="19" spans="1:8" ht="15.75">
      <c r="A19" s="199"/>
      <c r="B19" s="98" t="s">
        <v>244</v>
      </c>
      <c r="C19" s="98"/>
      <c r="D19" s="98"/>
      <c r="E19" s="87" t="s">
        <v>4</v>
      </c>
      <c r="F19" s="82">
        <f>F20+F31+F37</f>
        <v>1555</v>
      </c>
      <c r="G19" s="82">
        <f>G20+G31+G37</f>
        <v>1415.8</v>
      </c>
      <c r="H19" s="78">
        <f t="shared" si="1"/>
        <v>91.04823151125402</v>
      </c>
    </row>
    <row r="20" spans="1:8" ht="57.75">
      <c r="A20" s="199"/>
      <c r="B20" s="98" t="s">
        <v>247</v>
      </c>
      <c r="C20" s="98"/>
      <c r="D20" s="98"/>
      <c r="E20" s="87" t="s">
        <v>7</v>
      </c>
      <c r="F20" s="82">
        <f aca="true" t="shared" si="2" ref="F20:G22">F21</f>
        <v>1444.6</v>
      </c>
      <c r="G20" s="82">
        <f t="shared" si="2"/>
        <v>1372.2</v>
      </c>
      <c r="H20" s="78">
        <f t="shared" si="1"/>
        <v>94.98823203654993</v>
      </c>
    </row>
    <row r="21" spans="1:8" ht="45">
      <c r="A21" s="199"/>
      <c r="B21" s="101"/>
      <c r="C21" s="101" t="s">
        <v>89</v>
      </c>
      <c r="D21" s="101"/>
      <c r="E21" s="88" t="s">
        <v>50</v>
      </c>
      <c r="F21" s="83">
        <f t="shared" si="2"/>
        <v>1444.6</v>
      </c>
      <c r="G21" s="83">
        <f t="shared" si="2"/>
        <v>1372.2</v>
      </c>
      <c r="H21" s="79">
        <f t="shared" si="1"/>
        <v>94.98823203654993</v>
      </c>
    </row>
    <row r="22" spans="1:8" ht="45">
      <c r="A22" s="199"/>
      <c r="B22" s="101"/>
      <c r="C22" s="101" t="s">
        <v>90</v>
      </c>
      <c r="D22" s="101"/>
      <c r="E22" s="88" t="s">
        <v>51</v>
      </c>
      <c r="F22" s="83">
        <f t="shared" si="2"/>
        <v>1444.6</v>
      </c>
      <c r="G22" s="83">
        <f t="shared" si="2"/>
        <v>1372.2</v>
      </c>
      <c r="H22" s="79">
        <f t="shared" si="1"/>
        <v>94.98823203654993</v>
      </c>
    </row>
    <row r="23" spans="1:8" ht="30">
      <c r="A23" s="199"/>
      <c r="B23" s="101"/>
      <c r="C23" s="101" t="s">
        <v>91</v>
      </c>
      <c r="D23" s="101"/>
      <c r="E23" s="88" t="s">
        <v>92</v>
      </c>
      <c r="F23" s="83">
        <f>F24+F29</f>
        <v>1444.6</v>
      </c>
      <c r="G23" s="83">
        <f>G24+G29</f>
        <v>1372.2</v>
      </c>
      <c r="H23" s="79">
        <f t="shared" si="1"/>
        <v>94.98823203654993</v>
      </c>
    </row>
    <row r="24" spans="1:8" ht="15.75">
      <c r="A24" s="199"/>
      <c r="B24" s="101"/>
      <c r="C24" s="101" t="s">
        <v>94</v>
      </c>
      <c r="D24" s="101"/>
      <c r="E24" s="88" t="s">
        <v>95</v>
      </c>
      <c r="F24" s="83">
        <f>F25+F26+F27+F28</f>
        <v>1443.1999999999998</v>
      </c>
      <c r="G24" s="83">
        <f>G25+G26+G27+G28</f>
        <v>1372.2</v>
      </c>
      <c r="H24" s="79">
        <f t="shared" si="1"/>
        <v>95.08037694013305</v>
      </c>
    </row>
    <row r="25" spans="1:8" ht="75">
      <c r="A25" s="199"/>
      <c r="B25" s="101"/>
      <c r="C25" s="101"/>
      <c r="D25" s="105" t="s">
        <v>34</v>
      </c>
      <c r="E25" s="89" t="s">
        <v>59</v>
      </c>
      <c r="F25" s="83">
        <v>1235.1</v>
      </c>
      <c r="G25" s="83">
        <v>1171.7</v>
      </c>
      <c r="H25" s="79">
        <f t="shared" si="1"/>
        <v>94.86681240385396</v>
      </c>
    </row>
    <row r="26" spans="1:8" ht="30">
      <c r="A26" s="199"/>
      <c r="B26" s="101"/>
      <c r="C26" s="101"/>
      <c r="D26" s="105" t="s">
        <v>35</v>
      </c>
      <c r="E26" s="89" t="s">
        <v>237</v>
      </c>
      <c r="F26" s="83">
        <v>182.6</v>
      </c>
      <c r="G26" s="83">
        <v>175</v>
      </c>
      <c r="H26" s="79">
        <f t="shared" si="1"/>
        <v>95.83789704271632</v>
      </c>
    </row>
    <row r="27" spans="1:8" ht="15.75">
      <c r="A27" s="199"/>
      <c r="B27" s="101"/>
      <c r="C27" s="101"/>
      <c r="D27" s="105" t="s">
        <v>41</v>
      </c>
      <c r="E27" s="89" t="s">
        <v>42</v>
      </c>
      <c r="F27" s="83">
        <v>25.3</v>
      </c>
      <c r="G27" s="83">
        <v>25.3</v>
      </c>
      <c r="H27" s="79">
        <f t="shared" si="1"/>
        <v>100</v>
      </c>
    </row>
    <row r="28" spans="1:8" ht="15.75">
      <c r="A28" s="199"/>
      <c r="B28" s="101"/>
      <c r="C28" s="101"/>
      <c r="D28" s="105" t="s">
        <v>36</v>
      </c>
      <c r="E28" s="89" t="s">
        <v>37</v>
      </c>
      <c r="F28" s="83">
        <v>0.2</v>
      </c>
      <c r="G28" s="83">
        <v>0.2</v>
      </c>
      <c r="H28" s="79">
        <f t="shared" si="1"/>
        <v>100</v>
      </c>
    </row>
    <row r="29" spans="1:8" ht="30">
      <c r="A29" s="199"/>
      <c r="B29" s="101"/>
      <c r="C29" s="101" t="s">
        <v>215</v>
      </c>
      <c r="D29" s="101"/>
      <c r="E29" s="90" t="s">
        <v>69</v>
      </c>
      <c r="F29" s="83">
        <f>F30</f>
        <v>1.4</v>
      </c>
      <c r="G29" s="83">
        <f>G30</f>
        <v>0</v>
      </c>
      <c r="H29" s="79">
        <f t="shared" si="1"/>
        <v>0</v>
      </c>
    </row>
    <row r="30" spans="1:8" ht="30">
      <c r="A30" s="199"/>
      <c r="B30" s="101"/>
      <c r="C30" s="101"/>
      <c r="D30" s="105" t="s">
        <v>35</v>
      </c>
      <c r="E30" s="89" t="s">
        <v>237</v>
      </c>
      <c r="F30" s="83">
        <v>1.4</v>
      </c>
      <c r="G30" s="83">
        <v>0</v>
      </c>
      <c r="H30" s="79">
        <f t="shared" si="1"/>
        <v>0</v>
      </c>
    </row>
    <row r="31" spans="1:8" ht="15.75">
      <c r="A31" s="199"/>
      <c r="B31" s="98" t="s">
        <v>248</v>
      </c>
      <c r="C31" s="98"/>
      <c r="D31" s="98"/>
      <c r="E31" s="87" t="s">
        <v>9</v>
      </c>
      <c r="F31" s="82">
        <f aca="true" t="shared" si="3" ref="F31:G35">F32</f>
        <v>50</v>
      </c>
      <c r="G31" s="82">
        <f t="shared" si="3"/>
        <v>0</v>
      </c>
      <c r="H31" s="78">
        <f t="shared" si="1"/>
        <v>0</v>
      </c>
    </row>
    <row r="32" spans="1:8" ht="45">
      <c r="A32" s="199"/>
      <c r="B32" s="101"/>
      <c r="C32" s="101" t="s">
        <v>89</v>
      </c>
      <c r="D32" s="101"/>
      <c r="E32" s="88" t="s">
        <v>50</v>
      </c>
      <c r="F32" s="83">
        <f t="shared" si="3"/>
        <v>50</v>
      </c>
      <c r="G32" s="83">
        <f t="shared" si="3"/>
        <v>0</v>
      </c>
      <c r="H32" s="79">
        <f t="shared" si="1"/>
        <v>0</v>
      </c>
    </row>
    <row r="33" spans="1:8" ht="45">
      <c r="A33" s="199"/>
      <c r="B33" s="101"/>
      <c r="C33" s="101" t="s">
        <v>97</v>
      </c>
      <c r="D33" s="101"/>
      <c r="E33" s="88" t="s">
        <v>96</v>
      </c>
      <c r="F33" s="83">
        <f t="shared" si="3"/>
        <v>50</v>
      </c>
      <c r="G33" s="83">
        <f t="shared" si="3"/>
        <v>0</v>
      </c>
      <c r="H33" s="79">
        <f t="shared" si="1"/>
        <v>0</v>
      </c>
    </row>
    <row r="34" spans="1:8" ht="60">
      <c r="A34" s="199"/>
      <c r="B34" s="101"/>
      <c r="C34" s="101" t="s">
        <v>101</v>
      </c>
      <c r="D34" s="101"/>
      <c r="E34" s="88" t="s">
        <v>102</v>
      </c>
      <c r="F34" s="83">
        <f t="shared" si="3"/>
        <v>50</v>
      </c>
      <c r="G34" s="83">
        <f t="shared" si="3"/>
        <v>0</v>
      </c>
      <c r="H34" s="79">
        <f t="shared" si="1"/>
        <v>0</v>
      </c>
    </row>
    <row r="35" spans="1:8" ht="30">
      <c r="A35" s="199"/>
      <c r="B35" s="101"/>
      <c r="C35" s="101" t="s">
        <v>103</v>
      </c>
      <c r="D35" s="101"/>
      <c r="E35" s="88" t="s">
        <v>104</v>
      </c>
      <c r="F35" s="83">
        <f t="shared" si="3"/>
        <v>50</v>
      </c>
      <c r="G35" s="83">
        <f t="shared" si="3"/>
        <v>0</v>
      </c>
      <c r="H35" s="79">
        <f t="shared" si="1"/>
        <v>0</v>
      </c>
    </row>
    <row r="36" spans="1:8" ht="15.75">
      <c r="A36" s="199"/>
      <c r="B36" s="101"/>
      <c r="C36" s="101"/>
      <c r="D36" s="105" t="s">
        <v>36</v>
      </c>
      <c r="E36" s="89" t="s">
        <v>37</v>
      </c>
      <c r="F36" s="83">
        <v>50</v>
      </c>
      <c r="G36" s="83">
        <v>0</v>
      </c>
      <c r="H36" s="79">
        <f t="shared" si="1"/>
        <v>0</v>
      </c>
    </row>
    <row r="37" spans="1:8" ht="15.75">
      <c r="A37" s="199"/>
      <c r="B37" s="98" t="s">
        <v>249</v>
      </c>
      <c r="C37" s="98"/>
      <c r="D37" s="98"/>
      <c r="E37" s="87" t="s">
        <v>10</v>
      </c>
      <c r="F37" s="82">
        <f>F38+F43</f>
        <v>60.4</v>
      </c>
      <c r="G37" s="82">
        <f>G38+G43</f>
        <v>43.6</v>
      </c>
      <c r="H37" s="78">
        <f t="shared" si="1"/>
        <v>72.18543046357617</v>
      </c>
    </row>
    <row r="38" spans="1:8" ht="45">
      <c r="A38" s="199"/>
      <c r="B38" s="101"/>
      <c r="C38" s="101" t="s">
        <v>89</v>
      </c>
      <c r="D38" s="101"/>
      <c r="E38" s="88" t="s">
        <v>50</v>
      </c>
      <c r="F38" s="83">
        <f aca="true" t="shared" si="4" ref="F38:G41">F39</f>
        <v>50.1</v>
      </c>
      <c r="G38" s="83">
        <f t="shared" si="4"/>
        <v>35</v>
      </c>
      <c r="H38" s="79">
        <f t="shared" si="1"/>
        <v>69.86027944111777</v>
      </c>
    </row>
    <row r="39" spans="1:8" ht="30">
      <c r="A39" s="199"/>
      <c r="B39" s="101"/>
      <c r="C39" s="101" t="s">
        <v>105</v>
      </c>
      <c r="D39" s="104"/>
      <c r="E39" s="88" t="s">
        <v>106</v>
      </c>
      <c r="F39" s="83">
        <f t="shared" si="4"/>
        <v>50.1</v>
      </c>
      <c r="G39" s="83">
        <f t="shared" si="4"/>
        <v>35</v>
      </c>
      <c r="H39" s="79">
        <f t="shared" si="1"/>
        <v>69.86027944111777</v>
      </c>
    </row>
    <row r="40" spans="1:8" ht="45">
      <c r="A40" s="199"/>
      <c r="B40" s="101"/>
      <c r="C40" s="101" t="s">
        <v>107</v>
      </c>
      <c r="D40" s="101"/>
      <c r="E40" s="91" t="s">
        <v>108</v>
      </c>
      <c r="F40" s="83">
        <f t="shared" si="4"/>
        <v>50.1</v>
      </c>
      <c r="G40" s="83">
        <f t="shared" si="4"/>
        <v>35</v>
      </c>
      <c r="H40" s="79">
        <f t="shared" si="1"/>
        <v>69.86027944111777</v>
      </c>
    </row>
    <row r="41" spans="1:8" ht="45">
      <c r="A41" s="199"/>
      <c r="B41" s="101"/>
      <c r="C41" s="101" t="s">
        <v>112</v>
      </c>
      <c r="D41" s="101"/>
      <c r="E41" s="91" t="s">
        <v>110</v>
      </c>
      <c r="F41" s="83">
        <f t="shared" si="4"/>
        <v>50.1</v>
      </c>
      <c r="G41" s="83">
        <f t="shared" si="4"/>
        <v>35</v>
      </c>
      <c r="H41" s="79">
        <f t="shared" si="1"/>
        <v>69.86027944111777</v>
      </c>
    </row>
    <row r="42" spans="1:8" ht="30">
      <c r="A42" s="199"/>
      <c r="B42" s="101"/>
      <c r="C42" s="101"/>
      <c r="D42" s="105" t="s">
        <v>35</v>
      </c>
      <c r="E42" s="89" t="s">
        <v>237</v>
      </c>
      <c r="F42" s="83">
        <v>50.1</v>
      </c>
      <c r="G42" s="83">
        <v>35</v>
      </c>
      <c r="H42" s="79">
        <f t="shared" si="1"/>
        <v>69.86027944111777</v>
      </c>
    </row>
    <row r="43" spans="1:8" ht="30.75" customHeight="1">
      <c r="A43" s="199"/>
      <c r="B43" s="101"/>
      <c r="C43" s="101" t="s">
        <v>122</v>
      </c>
      <c r="D43" s="101"/>
      <c r="E43" s="88" t="s">
        <v>54</v>
      </c>
      <c r="F43" s="117">
        <f>F44</f>
        <v>10.299999999999999</v>
      </c>
      <c r="G43" s="117">
        <f>G44</f>
        <v>8.6</v>
      </c>
      <c r="H43" s="79">
        <f t="shared" si="1"/>
        <v>83.49514563106797</v>
      </c>
    </row>
    <row r="44" spans="1:8" ht="30">
      <c r="A44" s="199"/>
      <c r="B44" s="101"/>
      <c r="C44" s="111" t="s">
        <v>123</v>
      </c>
      <c r="D44" s="101"/>
      <c r="E44" s="88" t="s">
        <v>55</v>
      </c>
      <c r="F44" s="117">
        <f>F45</f>
        <v>10.299999999999999</v>
      </c>
      <c r="G44" s="117">
        <f>G45</f>
        <v>8.6</v>
      </c>
      <c r="H44" s="79">
        <f t="shared" si="1"/>
        <v>83.49514563106797</v>
      </c>
    </row>
    <row r="45" spans="1:8" ht="45">
      <c r="A45" s="199"/>
      <c r="B45" s="101"/>
      <c r="C45" s="101" t="s">
        <v>124</v>
      </c>
      <c r="D45" s="105"/>
      <c r="E45" s="88" t="s">
        <v>125</v>
      </c>
      <c r="F45" s="117">
        <f>F46+F48</f>
        <v>10.299999999999999</v>
      </c>
      <c r="G45" s="117">
        <f>G46+G48</f>
        <v>8.6</v>
      </c>
      <c r="H45" s="79">
        <f t="shared" si="1"/>
        <v>83.49514563106797</v>
      </c>
    </row>
    <row r="46" spans="1:8" ht="30">
      <c r="A46" s="199"/>
      <c r="B46" s="101"/>
      <c r="C46" s="101" t="s">
        <v>127</v>
      </c>
      <c r="D46" s="105"/>
      <c r="E46" s="88" t="s">
        <v>126</v>
      </c>
      <c r="F46" s="117">
        <f>F47</f>
        <v>10.2</v>
      </c>
      <c r="G46" s="117">
        <f>G47</f>
        <v>8.5</v>
      </c>
      <c r="H46" s="79">
        <f t="shared" si="1"/>
        <v>83.33333333333334</v>
      </c>
    </row>
    <row r="47" spans="1:8" ht="30">
      <c r="A47" s="199"/>
      <c r="B47" s="101"/>
      <c r="C47" s="101"/>
      <c r="D47" s="105" t="s">
        <v>35</v>
      </c>
      <c r="E47" s="89" t="s">
        <v>237</v>
      </c>
      <c r="F47" s="83">
        <v>10.2</v>
      </c>
      <c r="G47" s="83">
        <v>8.5</v>
      </c>
      <c r="H47" s="79">
        <f t="shared" si="1"/>
        <v>83.33333333333334</v>
      </c>
    </row>
    <row r="48" spans="1:8" ht="30">
      <c r="A48" s="199"/>
      <c r="B48" s="101"/>
      <c r="C48" s="101" t="s">
        <v>129</v>
      </c>
      <c r="D48" s="105"/>
      <c r="E48" s="89" t="s">
        <v>128</v>
      </c>
      <c r="F48" s="83">
        <f>F49</f>
        <v>0.1</v>
      </c>
      <c r="G48" s="83">
        <f>G49</f>
        <v>0.1</v>
      </c>
      <c r="H48" s="79">
        <f t="shared" si="1"/>
        <v>100</v>
      </c>
    </row>
    <row r="49" spans="1:8" ht="15.75">
      <c r="A49" s="199"/>
      <c r="B49" s="101"/>
      <c r="C49" s="101"/>
      <c r="D49" s="105" t="s">
        <v>36</v>
      </c>
      <c r="E49" s="89" t="s">
        <v>37</v>
      </c>
      <c r="F49" s="83">
        <v>0.1</v>
      </c>
      <c r="G49" s="83">
        <v>0.1</v>
      </c>
      <c r="H49" s="79">
        <f t="shared" si="1"/>
        <v>100</v>
      </c>
    </row>
    <row r="50" spans="1:8" ht="15.75">
      <c r="A50" s="199"/>
      <c r="B50" s="98" t="s">
        <v>11</v>
      </c>
      <c r="C50" s="101"/>
      <c r="D50" s="101"/>
      <c r="E50" s="87" t="s">
        <v>12</v>
      </c>
      <c r="F50" s="82">
        <f aca="true" t="shared" si="5" ref="F50:G55">F51</f>
        <v>80.6</v>
      </c>
      <c r="G50" s="82">
        <f t="shared" si="5"/>
        <v>80.6</v>
      </c>
      <c r="H50" s="78">
        <f t="shared" si="1"/>
        <v>100</v>
      </c>
    </row>
    <row r="51" spans="1:8" ht="15.75">
      <c r="A51" s="199"/>
      <c r="B51" s="98" t="s">
        <v>13</v>
      </c>
      <c r="C51" s="98"/>
      <c r="D51" s="98"/>
      <c r="E51" s="87" t="s">
        <v>14</v>
      </c>
      <c r="F51" s="82">
        <f t="shared" si="5"/>
        <v>80.6</v>
      </c>
      <c r="G51" s="82">
        <f t="shared" si="5"/>
        <v>80.6</v>
      </c>
      <c r="H51" s="78">
        <f t="shared" si="1"/>
        <v>100</v>
      </c>
    </row>
    <row r="52" spans="1:8" ht="45">
      <c r="A52" s="199"/>
      <c r="B52" s="101"/>
      <c r="C52" s="101" t="s">
        <v>89</v>
      </c>
      <c r="D52" s="101"/>
      <c r="E52" s="88" t="s">
        <v>50</v>
      </c>
      <c r="F52" s="83">
        <f t="shared" si="5"/>
        <v>80.6</v>
      </c>
      <c r="G52" s="83">
        <f t="shared" si="5"/>
        <v>80.6</v>
      </c>
      <c r="H52" s="79">
        <f t="shared" si="1"/>
        <v>100</v>
      </c>
    </row>
    <row r="53" spans="1:8" ht="45">
      <c r="A53" s="199"/>
      <c r="B53" s="101"/>
      <c r="C53" s="101" t="s">
        <v>90</v>
      </c>
      <c r="D53" s="101"/>
      <c r="E53" s="88" t="s">
        <v>51</v>
      </c>
      <c r="F53" s="83">
        <f t="shared" si="5"/>
        <v>80.6</v>
      </c>
      <c r="G53" s="83">
        <f t="shared" si="5"/>
        <v>80.6</v>
      </c>
      <c r="H53" s="79">
        <f t="shared" si="1"/>
        <v>100</v>
      </c>
    </row>
    <row r="54" spans="1:8" ht="30">
      <c r="A54" s="199"/>
      <c r="B54" s="101"/>
      <c r="C54" s="101" t="s">
        <v>130</v>
      </c>
      <c r="D54" s="101"/>
      <c r="E54" s="88" t="s">
        <v>92</v>
      </c>
      <c r="F54" s="83">
        <f t="shared" si="5"/>
        <v>80.6</v>
      </c>
      <c r="G54" s="83">
        <f t="shared" si="5"/>
        <v>80.6</v>
      </c>
      <c r="H54" s="79">
        <f t="shared" si="1"/>
        <v>100</v>
      </c>
    </row>
    <row r="55" spans="1:8" ht="30">
      <c r="A55" s="199"/>
      <c r="B55" s="101"/>
      <c r="C55" s="101" t="s">
        <v>204</v>
      </c>
      <c r="D55" s="101"/>
      <c r="E55" s="91" t="s">
        <v>68</v>
      </c>
      <c r="F55" s="83">
        <f t="shared" si="5"/>
        <v>80.6</v>
      </c>
      <c r="G55" s="83">
        <f t="shared" si="5"/>
        <v>80.6</v>
      </c>
      <c r="H55" s="79">
        <f t="shared" si="1"/>
        <v>100</v>
      </c>
    </row>
    <row r="56" spans="1:8" ht="75">
      <c r="A56" s="199"/>
      <c r="B56" s="101"/>
      <c r="C56" s="101"/>
      <c r="D56" s="105" t="s">
        <v>34</v>
      </c>
      <c r="E56" s="89" t="s">
        <v>59</v>
      </c>
      <c r="F56" s="83">
        <v>80.6</v>
      </c>
      <c r="G56" s="83">
        <v>80.6</v>
      </c>
      <c r="H56" s="79">
        <f t="shared" si="1"/>
        <v>100</v>
      </c>
    </row>
    <row r="57" spans="1:8" ht="29.25">
      <c r="A57" s="199"/>
      <c r="B57" s="98" t="s">
        <v>250</v>
      </c>
      <c r="C57" s="98"/>
      <c r="D57" s="98"/>
      <c r="E57" s="87" t="s">
        <v>15</v>
      </c>
      <c r="F57" s="82">
        <f aca="true" t="shared" si="6" ref="F57:G62">F58</f>
        <v>400.4</v>
      </c>
      <c r="G57" s="82">
        <f t="shared" si="6"/>
        <v>398.4</v>
      </c>
      <c r="H57" s="79">
        <f t="shared" si="1"/>
        <v>99.5004995004995</v>
      </c>
    </row>
    <row r="58" spans="1:8" ht="15.75">
      <c r="A58" s="199"/>
      <c r="B58" s="98" t="s">
        <v>252</v>
      </c>
      <c r="C58" s="98"/>
      <c r="D58" s="98"/>
      <c r="E58" s="87" t="s">
        <v>17</v>
      </c>
      <c r="F58" s="82">
        <f t="shared" si="6"/>
        <v>400.4</v>
      </c>
      <c r="G58" s="82">
        <f t="shared" si="6"/>
        <v>398.4</v>
      </c>
      <c r="H58" s="78">
        <f t="shared" si="1"/>
        <v>99.5004995004995</v>
      </c>
    </row>
    <row r="59" spans="1:8" ht="45">
      <c r="A59" s="199"/>
      <c r="B59" s="101"/>
      <c r="C59" s="101" t="s">
        <v>118</v>
      </c>
      <c r="D59" s="101"/>
      <c r="E59" s="90" t="s">
        <v>56</v>
      </c>
      <c r="F59" s="83">
        <f t="shared" si="6"/>
        <v>400.4</v>
      </c>
      <c r="G59" s="83">
        <f t="shared" si="6"/>
        <v>398.4</v>
      </c>
      <c r="H59" s="79">
        <f t="shared" si="1"/>
        <v>99.5004995004995</v>
      </c>
    </row>
    <row r="60" spans="1:8" ht="45">
      <c r="A60" s="199"/>
      <c r="B60" s="101"/>
      <c r="C60" s="101" t="s">
        <v>135</v>
      </c>
      <c r="D60" s="101"/>
      <c r="E60" s="97" t="s">
        <v>80</v>
      </c>
      <c r="F60" s="83">
        <f t="shared" si="6"/>
        <v>400.4</v>
      </c>
      <c r="G60" s="83">
        <f t="shared" si="6"/>
        <v>398.4</v>
      </c>
      <c r="H60" s="79">
        <f t="shared" si="1"/>
        <v>99.5004995004995</v>
      </c>
    </row>
    <row r="61" spans="1:8" ht="45">
      <c r="A61" s="199"/>
      <c r="B61" s="101"/>
      <c r="C61" s="101" t="s">
        <v>136</v>
      </c>
      <c r="D61" s="104"/>
      <c r="E61" s="91" t="s">
        <v>121</v>
      </c>
      <c r="F61" s="83">
        <f t="shared" si="6"/>
        <v>400.4</v>
      </c>
      <c r="G61" s="83">
        <f t="shared" si="6"/>
        <v>398.4</v>
      </c>
      <c r="H61" s="79">
        <f t="shared" si="1"/>
        <v>99.5004995004995</v>
      </c>
    </row>
    <row r="62" spans="1:8" ht="30">
      <c r="A62" s="199"/>
      <c r="B62" s="101"/>
      <c r="C62" s="101" t="s">
        <v>138</v>
      </c>
      <c r="D62" s="104"/>
      <c r="E62" s="91" t="s">
        <v>137</v>
      </c>
      <c r="F62" s="83">
        <f t="shared" si="6"/>
        <v>400.4</v>
      </c>
      <c r="G62" s="83">
        <f t="shared" si="6"/>
        <v>398.4</v>
      </c>
      <c r="H62" s="79">
        <f t="shared" si="1"/>
        <v>99.5004995004995</v>
      </c>
    </row>
    <row r="63" spans="1:8" ht="30">
      <c r="A63" s="199"/>
      <c r="B63" s="101"/>
      <c r="C63" s="101"/>
      <c r="D63" s="105" t="s">
        <v>35</v>
      </c>
      <c r="E63" s="89" t="s">
        <v>237</v>
      </c>
      <c r="F63" s="83">
        <v>400.4</v>
      </c>
      <c r="G63" s="83">
        <v>398.4</v>
      </c>
      <c r="H63" s="79">
        <f t="shared" si="1"/>
        <v>99.5004995004995</v>
      </c>
    </row>
    <row r="64" spans="1:8" ht="15.75">
      <c r="A64" s="199"/>
      <c r="B64" s="98" t="s">
        <v>46</v>
      </c>
      <c r="C64" s="98"/>
      <c r="D64" s="107"/>
      <c r="E64" s="93" t="s">
        <v>48</v>
      </c>
      <c r="F64" s="82">
        <f>F65</f>
        <v>431.2</v>
      </c>
      <c r="G64" s="82">
        <f>G65</f>
        <v>374</v>
      </c>
      <c r="H64" s="78">
        <f t="shared" si="1"/>
        <v>86.73469387755102</v>
      </c>
    </row>
    <row r="65" spans="1:8" ht="15.75">
      <c r="A65" s="199"/>
      <c r="B65" s="98" t="s">
        <v>47</v>
      </c>
      <c r="C65" s="98"/>
      <c r="D65" s="107"/>
      <c r="E65" s="93" t="s">
        <v>49</v>
      </c>
      <c r="F65" s="82">
        <f>F66+F71</f>
        <v>431.2</v>
      </c>
      <c r="G65" s="82">
        <f>G66+G71</f>
        <v>374</v>
      </c>
      <c r="H65" s="78">
        <f t="shared" si="1"/>
        <v>86.73469387755102</v>
      </c>
    </row>
    <row r="66" spans="1:8" ht="32.25" customHeight="1">
      <c r="A66" s="199"/>
      <c r="B66" s="110"/>
      <c r="C66" s="110" t="s">
        <v>139</v>
      </c>
      <c r="D66" s="110"/>
      <c r="E66" s="88" t="s">
        <v>54</v>
      </c>
      <c r="F66" s="83">
        <f aca="true" t="shared" si="7" ref="F66:G69">F67</f>
        <v>195.5</v>
      </c>
      <c r="G66" s="83">
        <f t="shared" si="7"/>
        <v>138.3</v>
      </c>
      <c r="H66" s="79">
        <f t="shared" si="1"/>
        <v>70.74168797953965</v>
      </c>
    </row>
    <row r="67" spans="1:8" ht="30">
      <c r="A67" s="199"/>
      <c r="B67" s="110"/>
      <c r="C67" s="110" t="s">
        <v>140</v>
      </c>
      <c r="D67" s="110"/>
      <c r="E67" s="88" t="s">
        <v>57</v>
      </c>
      <c r="F67" s="83">
        <f t="shared" si="7"/>
        <v>195.5</v>
      </c>
      <c r="G67" s="83">
        <f t="shared" si="7"/>
        <v>138.3</v>
      </c>
      <c r="H67" s="79">
        <f t="shared" si="1"/>
        <v>70.74168797953965</v>
      </c>
    </row>
    <row r="68" spans="1:8" ht="45">
      <c r="A68" s="199"/>
      <c r="B68" s="101"/>
      <c r="C68" s="101" t="s">
        <v>142</v>
      </c>
      <c r="D68" s="105"/>
      <c r="E68" s="88" t="s">
        <v>141</v>
      </c>
      <c r="F68" s="83">
        <f t="shared" si="7"/>
        <v>195.5</v>
      </c>
      <c r="G68" s="83">
        <f t="shared" si="7"/>
        <v>138.3</v>
      </c>
      <c r="H68" s="79">
        <f t="shared" si="1"/>
        <v>70.74168797953965</v>
      </c>
    </row>
    <row r="69" spans="1:8" ht="30">
      <c r="A69" s="199"/>
      <c r="B69" s="101"/>
      <c r="C69" s="101" t="s">
        <v>143</v>
      </c>
      <c r="D69" s="105"/>
      <c r="E69" s="88" t="s">
        <v>197</v>
      </c>
      <c r="F69" s="83">
        <f t="shared" si="7"/>
        <v>195.5</v>
      </c>
      <c r="G69" s="83">
        <f t="shared" si="7"/>
        <v>138.3</v>
      </c>
      <c r="H69" s="79">
        <f t="shared" si="1"/>
        <v>70.74168797953965</v>
      </c>
    </row>
    <row r="70" spans="1:8" ht="30">
      <c r="A70" s="199"/>
      <c r="B70" s="101"/>
      <c r="C70" s="101"/>
      <c r="D70" s="105" t="s">
        <v>35</v>
      </c>
      <c r="E70" s="89" t="s">
        <v>237</v>
      </c>
      <c r="F70" s="83">
        <v>195.5</v>
      </c>
      <c r="G70" s="83">
        <v>138.3</v>
      </c>
      <c r="H70" s="79">
        <f t="shared" si="1"/>
        <v>70.74168797953965</v>
      </c>
    </row>
    <row r="71" spans="1:8" ht="60">
      <c r="A71" s="199"/>
      <c r="B71" s="101"/>
      <c r="C71" s="104" t="s">
        <v>216</v>
      </c>
      <c r="D71" s="105"/>
      <c r="E71" s="89" t="s">
        <v>223</v>
      </c>
      <c r="F71" s="83">
        <f aca="true" t="shared" si="8" ref="F71:G74">F72</f>
        <v>235.7</v>
      </c>
      <c r="G71" s="83">
        <f t="shared" si="8"/>
        <v>235.7</v>
      </c>
      <c r="H71" s="79">
        <f t="shared" si="1"/>
        <v>100</v>
      </c>
    </row>
    <row r="72" spans="1:8" ht="30">
      <c r="A72" s="199"/>
      <c r="B72" s="101"/>
      <c r="C72" s="101" t="s">
        <v>224</v>
      </c>
      <c r="D72" s="105"/>
      <c r="E72" s="89" t="s">
        <v>226</v>
      </c>
      <c r="F72" s="83">
        <f t="shared" si="8"/>
        <v>235.7</v>
      </c>
      <c r="G72" s="83">
        <f t="shared" si="8"/>
        <v>235.7</v>
      </c>
      <c r="H72" s="79">
        <f t="shared" si="1"/>
        <v>100</v>
      </c>
    </row>
    <row r="73" spans="1:8" ht="30">
      <c r="A73" s="199"/>
      <c r="B73" s="101"/>
      <c r="C73" s="101" t="s">
        <v>225</v>
      </c>
      <c r="D73" s="105"/>
      <c r="E73" s="89" t="s">
        <v>234</v>
      </c>
      <c r="F73" s="83">
        <f t="shared" si="8"/>
        <v>235.7</v>
      </c>
      <c r="G73" s="83">
        <f t="shared" si="8"/>
        <v>235.7</v>
      </c>
      <c r="H73" s="79">
        <f t="shared" si="1"/>
        <v>100</v>
      </c>
    </row>
    <row r="74" spans="1:8" ht="30">
      <c r="A74" s="199"/>
      <c r="B74" s="101"/>
      <c r="C74" s="101" t="s">
        <v>222</v>
      </c>
      <c r="D74" s="105"/>
      <c r="E74" s="89" t="s">
        <v>196</v>
      </c>
      <c r="F74" s="83">
        <f t="shared" si="8"/>
        <v>235.7</v>
      </c>
      <c r="G74" s="83">
        <f t="shared" si="8"/>
        <v>235.7</v>
      </c>
      <c r="H74" s="79">
        <f t="shared" si="1"/>
        <v>100</v>
      </c>
    </row>
    <row r="75" spans="1:8" ht="30">
      <c r="A75" s="199"/>
      <c r="B75" s="101"/>
      <c r="C75" s="101"/>
      <c r="D75" s="105" t="s">
        <v>35</v>
      </c>
      <c r="E75" s="89" t="s">
        <v>237</v>
      </c>
      <c r="F75" s="83">
        <v>235.7</v>
      </c>
      <c r="G75" s="83">
        <v>235.7</v>
      </c>
      <c r="H75" s="79">
        <f t="shared" si="1"/>
        <v>100</v>
      </c>
    </row>
    <row r="76" spans="1:8" ht="15.75">
      <c r="A76" s="199"/>
      <c r="B76" s="102" t="s">
        <v>18</v>
      </c>
      <c r="C76" s="98"/>
      <c r="D76" s="98"/>
      <c r="E76" s="87" t="s">
        <v>19</v>
      </c>
      <c r="F76" s="82">
        <f>F77+F85+F100</f>
        <v>2242.1000000000004</v>
      </c>
      <c r="G76" s="82">
        <f>G77+G85+G100</f>
        <v>1944.2</v>
      </c>
      <c r="H76" s="78">
        <f aca="true" t="shared" si="9" ref="H76:H139">G76/F76*100</f>
        <v>86.71334909236876</v>
      </c>
    </row>
    <row r="77" spans="1:8" ht="15.75">
      <c r="A77" s="199"/>
      <c r="B77" s="98" t="s">
        <v>253</v>
      </c>
      <c r="C77" s="98"/>
      <c r="D77" s="98"/>
      <c r="E77" s="87" t="s">
        <v>20</v>
      </c>
      <c r="F77" s="82">
        <f aca="true" t="shared" si="10" ref="F77:G79">F78</f>
        <v>517</v>
      </c>
      <c r="G77" s="82">
        <f t="shared" si="10"/>
        <v>517</v>
      </c>
      <c r="H77" s="78">
        <f t="shared" si="9"/>
        <v>100</v>
      </c>
    </row>
    <row r="78" spans="1:8" ht="35.25" customHeight="1">
      <c r="A78" s="199"/>
      <c r="B78" s="110"/>
      <c r="C78" s="110" t="s">
        <v>139</v>
      </c>
      <c r="D78" s="110"/>
      <c r="E78" s="88" t="s">
        <v>54</v>
      </c>
      <c r="F78" s="117">
        <f t="shared" si="10"/>
        <v>517</v>
      </c>
      <c r="G78" s="117">
        <f t="shared" si="10"/>
        <v>517</v>
      </c>
      <c r="H78" s="79">
        <f t="shared" si="9"/>
        <v>100</v>
      </c>
    </row>
    <row r="79" spans="1:8" ht="30">
      <c r="A79" s="199"/>
      <c r="B79" s="110"/>
      <c r="C79" s="110" t="s">
        <v>140</v>
      </c>
      <c r="D79" s="110"/>
      <c r="E79" s="88" t="s">
        <v>57</v>
      </c>
      <c r="F79" s="117">
        <f t="shared" si="10"/>
        <v>517</v>
      </c>
      <c r="G79" s="117">
        <f t="shared" si="10"/>
        <v>517</v>
      </c>
      <c r="H79" s="79">
        <f t="shared" si="9"/>
        <v>100</v>
      </c>
    </row>
    <row r="80" spans="1:8" ht="30">
      <c r="A80" s="199"/>
      <c r="B80" s="101"/>
      <c r="C80" s="101" t="s">
        <v>150</v>
      </c>
      <c r="D80" s="105"/>
      <c r="E80" s="88" t="s">
        <v>151</v>
      </c>
      <c r="F80" s="117">
        <f>F81+F83</f>
        <v>517</v>
      </c>
      <c r="G80" s="117">
        <f>G81+G83</f>
        <v>517</v>
      </c>
      <c r="H80" s="79">
        <f t="shared" si="9"/>
        <v>100</v>
      </c>
    </row>
    <row r="81" spans="1:8" ht="45">
      <c r="A81" s="199"/>
      <c r="B81" s="101"/>
      <c r="C81" s="101" t="s">
        <v>153</v>
      </c>
      <c r="D81" s="105"/>
      <c r="E81" s="88" t="s">
        <v>152</v>
      </c>
      <c r="F81" s="117">
        <f>F82</f>
        <v>433.9</v>
      </c>
      <c r="G81" s="117">
        <f>G82</f>
        <v>433.9</v>
      </c>
      <c r="H81" s="79">
        <f t="shared" si="9"/>
        <v>100</v>
      </c>
    </row>
    <row r="82" spans="1:8" ht="30">
      <c r="A82" s="199"/>
      <c r="B82" s="101"/>
      <c r="C82" s="101"/>
      <c r="D82" s="105" t="s">
        <v>35</v>
      </c>
      <c r="E82" s="89" t="s">
        <v>237</v>
      </c>
      <c r="F82" s="117">
        <v>433.9</v>
      </c>
      <c r="G82" s="117">
        <v>433.9</v>
      </c>
      <c r="H82" s="79">
        <f t="shared" si="9"/>
        <v>100</v>
      </c>
    </row>
    <row r="83" spans="1:8" ht="15.75">
      <c r="A83" s="199"/>
      <c r="B83" s="101"/>
      <c r="C83" s="101" t="s">
        <v>242</v>
      </c>
      <c r="D83" s="105"/>
      <c r="E83" s="89" t="s">
        <v>241</v>
      </c>
      <c r="F83" s="83">
        <f>F84</f>
        <v>83.1</v>
      </c>
      <c r="G83" s="83">
        <f>G84</f>
        <v>83.1</v>
      </c>
      <c r="H83" s="79">
        <f t="shared" si="9"/>
        <v>100</v>
      </c>
    </row>
    <row r="84" spans="1:8" ht="30">
      <c r="A84" s="199"/>
      <c r="B84" s="101"/>
      <c r="C84" s="101"/>
      <c r="D84" s="105" t="s">
        <v>35</v>
      </c>
      <c r="E84" s="89" t="s">
        <v>237</v>
      </c>
      <c r="F84" s="83">
        <v>83.1</v>
      </c>
      <c r="G84" s="83">
        <v>83.1</v>
      </c>
      <c r="H84" s="79">
        <f t="shared" si="9"/>
        <v>100</v>
      </c>
    </row>
    <row r="85" spans="1:8" ht="15.75">
      <c r="A85" s="199"/>
      <c r="B85" s="98" t="s">
        <v>21</v>
      </c>
      <c r="C85" s="98"/>
      <c r="D85" s="98"/>
      <c r="E85" s="87" t="s">
        <v>22</v>
      </c>
      <c r="F85" s="83">
        <f>F86+F95</f>
        <v>1021.9</v>
      </c>
      <c r="G85" s="83">
        <f>G86+G95</f>
        <v>724</v>
      </c>
      <c r="H85" s="79">
        <f t="shared" si="9"/>
        <v>70.84841961052942</v>
      </c>
    </row>
    <row r="86" spans="1:8" ht="32.25" customHeight="1">
      <c r="A86" s="199"/>
      <c r="B86" s="110"/>
      <c r="C86" s="110" t="s">
        <v>139</v>
      </c>
      <c r="D86" s="110"/>
      <c r="E86" s="88" t="s">
        <v>54</v>
      </c>
      <c r="F86" s="83">
        <f>F87</f>
        <v>806.5</v>
      </c>
      <c r="G86" s="83">
        <f>G87</f>
        <v>508.6</v>
      </c>
      <c r="H86" s="79">
        <f t="shared" si="9"/>
        <v>63.062616243025424</v>
      </c>
    </row>
    <row r="87" spans="1:8" ht="30">
      <c r="A87" s="199"/>
      <c r="B87" s="110"/>
      <c r="C87" s="110" t="s">
        <v>140</v>
      </c>
      <c r="D87" s="110"/>
      <c r="E87" s="88" t="s">
        <v>57</v>
      </c>
      <c r="F87" s="83">
        <f>F88</f>
        <v>806.5</v>
      </c>
      <c r="G87" s="83">
        <f>G88</f>
        <v>508.6</v>
      </c>
      <c r="H87" s="79">
        <f t="shared" si="9"/>
        <v>63.062616243025424</v>
      </c>
    </row>
    <row r="88" spans="1:8" ht="30.75" customHeight="1">
      <c r="A88" s="199"/>
      <c r="B88" s="101"/>
      <c r="C88" s="104" t="s">
        <v>156</v>
      </c>
      <c r="D88" s="105"/>
      <c r="E88" s="89" t="s">
        <v>157</v>
      </c>
      <c r="F88" s="83">
        <f>F89+F91+F93</f>
        <v>806.5</v>
      </c>
      <c r="G88" s="83">
        <f>G89+G91+G93</f>
        <v>508.6</v>
      </c>
      <c r="H88" s="79">
        <f t="shared" si="9"/>
        <v>63.062616243025424</v>
      </c>
    </row>
    <row r="89" spans="1:8" ht="30">
      <c r="A89" s="199"/>
      <c r="B89" s="101"/>
      <c r="C89" s="104" t="s">
        <v>159</v>
      </c>
      <c r="D89" s="105"/>
      <c r="E89" s="89" t="s">
        <v>158</v>
      </c>
      <c r="F89" s="83">
        <f>F90</f>
        <v>669.5</v>
      </c>
      <c r="G89" s="83">
        <f>G90</f>
        <v>375.5</v>
      </c>
      <c r="H89" s="79">
        <f t="shared" si="9"/>
        <v>56.08663181478716</v>
      </c>
    </row>
    <row r="90" spans="1:8" ht="30">
      <c r="A90" s="199"/>
      <c r="B90" s="101"/>
      <c r="C90" s="104"/>
      <c r="D90" s="105" t="s">
        <v>35</v>
      </c>
      <c r="E90" s="89" t="s">
        <v>237</v>
      </c>
      <c r="F90" s="83">
        <v>669.5</v>
      </c>
      <c r="G90" s="83">
        <v>375.5</v>
      </c>
      <c r="H90" s="79">
        <f t="shared" si="9"/>
        <v>56.08663181478716</v>
      </c>
    </row>
    <row r="91" spans="1:8" ht="15.75">
      <c r="A91" s="199"/>
      <c r="B91" s="101"/>
      <c r="C91" s="104" t="s">
        <v>160</v>
      </c>
      <c r="D91" s="105"/>
      <c r="E91" s="89" t="s">
        <v>162</v>
      </c>
      <c r="F91" s="83">
        <f>F92</f>
        <v>37</v>
      </c>
      <c r="G91" s="83">
        <f>G92</f>
        <v>33.1</v>
      </c>
      <c r="H91" s="79">
        <f t="shared" si="9"/>
        <v>89.45945945945947</v>
      </c>
    </row>
    <row r="92" spans="1:8" ht="30">
      <c r="A92" s="199"/>
      <c r="B92" s="101"/>
      <c r="C92" s="104"/>
      <c r="D92" s="105" t="s">
        <v>35</v>
      </c>
      <c r="E92" s="89" t="s">
        <v>237</v>
      </c>
      <c r="F92" s="83">
        <v>37</v>
      </c>
      <c r="G92" s="83">
        <v>33.1</v>
      </c>
      <c r="H92" s="79">
        <f t="shared" si="9"/>
        <v>89.45945945945947</v>
      </c>
    </row>
    <row r="93" spans="1:8" ht="30">
      <c r="A93" s="199"/>
      <c r="B93" s="101"/>
      <c r="C93" s="104" t="s">
        <v>161</v>
      </c>
      <c r="D93" s="105"/>
      <c r="E93" s="89" t="s">
        <v>163</v>
      </c>
      <c r="F93" s="83">
        <f>F94</f>
        <v>100</v>
      </c>
      <c r="G93" s="83">
        <f>G94</f>
        <v>100</v>
      </c>
      <c r="H93" s="79">
        <f t="shared" si="9"/>
        <v>100</v>
      </c>
    </row>
    <row r="94" spans="1:8" ht="30">
      <c r="A94" s="199"/>
      <c r="B94" s="101"/>
      <c r="C94" s="104"/>
      <c r="D94" s="105" t="s">
        <v>35</v>
      </c>
      <c r="E94" s="89" t="s">
        <v>237</v>
      </c>
      <c r="F94" s="83">
        <v>100</v>
      </c>
      <c r="G94" s="83">
        <v>100</v>
      </c>
      <c r="H94" s="79">
        <f t="shared" si="9"/>
        <v>100</v>
      </c>
    </row>
    <row r="95" spans="1:8" ht="60">
      <c r="A95" s="199"/>
      <c r="B95" s="101"/>
      <c r="C95" s="104" t="s">
        <v>216</v>
      </c>
      <c r="D95" s="105"/>
      <c r="E95" s="89" t="s">
        <v>223</v>
      </c>
      <c r="F95" s="83">
        <f aca="true" t="shared" si="11" ref="F95:G98">F96</f>
        <v>215.4</v>
      </c>
      <c r="G95" s="83">
        <f t="shared" si="11"/>
        <v>215.4</v>
      </c>
      <c r="H95" s="79">
        <f t="shared" si="9"/>
        <v>100</v>
      </c>
    </row>
    <row r="96" spans="1:8" ht="30">
      <c r="A96" s="199"/>
      <c r="B96" s="101"/>
      <c r="C96" s="104" t="s">
        <v>217</v>
      </c>
      <c r="D96" s="105"/>
      <c r="E96" s="89" t="s">
        <v>220</v>
      </c>
      <c r="F96" s="83">
        <f t="shared" si="11"/>
        <v>215.4</v>
      </c>
      <c r="G96" s="83">
        <f t="shared" si="11"/>
        <v>215.4</v>
      </c>
      <c r="H96" s="79">
        <f t="shared" si="9"/>
        <v>100</v>
      </c>
    </row>
    <row r="97" spans="1:8" ht="45">
      <c r="A97" s="199"/>
      <c r="B97" s="101"/>
      <c r="C97" s="104" t="s">
        <v>218</v>
      </c>
      <c r="D97" s="105"/>
      <c r="E97" s="89" t="s">
        <v>221</v>
      </c>
      <c r="F97" s="83">
        <f t="shared" si="11"/>
        <v>215.4</v>
      </c>
      <c r="G97" s="83">
        <f t="shared" si="11"/>
        <v>215.4</v>
      </c>
      <c r="H97" s="79">
        <f t="shared" si="9"/>
        <v>100</v>
      </c>
    </row>
    <row r="98" spans="1:8" ht="30">
      <c r="A98" s="199"/>
      <c r="B98" s="101"/>
      <c r="C98" s="104" t="s">
        <v>219</v>
      </c>
      <c r="D98" s="105"/>
      <c r="E98" s="89" t="s">
        <v>158</v>
      </c>
      <c r="F98" s="83">
        <f t="shared" si="11"/>
        <v>215.4</v>
      </c>
      <c r="G98" s="83">
        <f t="shared" si="11"/>
        <v>215.4</v>
      </c>
      <c r="H98" s="79">
        <f t="shared" si="9"/>
        <v>100</v>
      </c>
    </row>
    <row r="99" spans="1:8" ht="30">
      <c r="A99" s="199"/>
      <c r="B99" s="101"/>
      <c r="C99" s="104"/>
      <c r="D99" s="105" t="s">
        <v>35</v>
      </c>
      <c r="E99" s="89" t="s">
        <v>237</v>
      </c>
      <c r="F99" s="83">
        <v>215.4</v>
      </c>
      <c r="G99" s="83">
        <v>215.4</v>
      </c>
      <c r="H99" s="79">
        <f t="shared" si="9"/>
        <v>100</v>
      </c>
    </row>
    <row r="100" spans="1:8" ht="29.25">
      <c r="A100" s="199"/>
      <c r="B100" s="98" t="s">
        <v>60</v>
      </c>
      <c r="C100" s="98"/>
      <c r="D100" s="107"/>
      <c r="E100" s="93" t="s">
        <v>61</v>
      </c>
      <c r="F100" s="118">
        <f aca="true" t="shared" si="12" ref="F100:G104">F101</f>
        <v>703.2</v>
      </c>
      <c r="G100" s="118">
        <f t="shared" si="12"/>
        <v>703.2</v>
      </c>
      <c r="H100" s="78">
        <f t="shared" si="9"/>
        <v>100</v>
      </c>
    </row>
    <row r="101" spans="1:8" ht="32.25" customHeight="1">
      <c r="A101" s="199"/>
      <c r="B101" s="110"/>
      <c r="C101" s="110" t="s">
        <v>139</v>
      </c>
      <c r="D101" s="110"/>
      <c r="E101" s="88" t="s">
        <v>54</v>
      </c>
      <c r="F101" s="117">
        <f t="shared" si="12"/>
        <v>703.2</v>
      </c>
      <c r="G101" s="117">
        <f t="shared" si="12"/>
        <v>703.2</v>
      </c>
      <c r="H101" s="79">
        <f t="shared" si="9"/>
        <v>100</v>
      </c>
    </row>
    <row r="102" spans="1:8" ht="30">
      <c r="A102" s="199"/>
      <c r="B102" s="101"/>
      <c r="C102" s="101" t="s">
        <v>165</v>
      </c>
      <c r="D102" s="105"/>
      <c r="E102" s="89" t="s">
        <v>164</v>
      </c>
      <c r="F102" s="117">
        <f t="shared" si="12"/>
        <v>703.2</v>
      </c>
      <c r="G102" s="117">
        <f t="shared" si="12"/>
        <v>703.2</v>
      </c>
      <c r="H102" s="79">
        <f t="shared" si="9"/>
        <v>100</v>
      </c>
    </row>
    <row r="103" spans="1:8" ht="30">
      <c r="A103" s="199"/>
      <c r="B103" s="101"/>
      <c r="C103" s="101" t="s">
        <v>167</v>
      </c>
      <c r="D103" s="105"/>
      <c r="E103" s="88" t="s">
        <v>166</v>
      </c>
      <c r="F103" s="117">
        <f t="shared" si="12"/>
        <v>703.2</v>
      </c>
      <c r="G103" s="117">
        <f t="shared" si="12"/>
        <v>703.2</v>
      </c>
      <c r="H103" s="79">
        <f t="shared" si="9"/>
        <v>100</v>
      </c>
    </row>
    <row r="104" spans="1:8" ht="32.25" customHeight="1">
      <c r="A104" s="199"/>
      <c r="B104" s="101"/>
      <c r="C104" s="101" t="s">
        <v>169</v>
      </c>
      <c r="D104" s="105"/>
      <c r="E104" s="88" t="s">
        <v>168</v>
      </c>
      <c r="F104" s="117">
        <f t="shared" si="12"/>
        <v>703.2</v>
      </c>
      <c r="G104" s="117">
        <f t="shared" si="12"/>
        <v>703.2</v>
      </c>
      <c r="H104" s="79">
        <f t="shared" si="9"/>
        <v>100</v>
      </c>
    </row>
    <row r="105" spans="1:8" ht="30">
      <c r="A105" s="199"/>
      <c r="B105" s="101"/>
      <c r="C105" s="101"/>
      <c r="D105" s="105" t="s">
        <v>38</v>
      </c>
      <c r="E105" s="89" t="s">
        <v>39</v>
      </c>
      <c r="F105" s="117">
        <v>703.2</v>
      </c>
      <c r="G105" s="117">
        <v>703.2</v>
      </c>
      <c r="H105" s="79">
        <f t="shared" si="9"/>
        <v>100</v>
      </c>
    </row>
    <row r="106" spans="1:8" ht="15.75">
      <c r="A106" s="199"/>
      <c r="B106" s="98" t="s">
        <v>26</v>
      </c>
      <c r="C106" s="101"/>
      <c r="D106" s="101"/>
      <c r="E106" s="87" t="s">
        <v>27</v>
      </c>
      <c r="F106" s="82">
        <f aca="true" t="shared" si="13" ref="F106:G108">F107</f>
        <v>39.3</v>
      </c>
      <c r="G106" s="82">
        <f t="shared" si="13"/>
        <v>39.3</v>
      </c>
      <c r="H106" s="78">
        <f t="shared" si="9"/>
        <v>100</v>
      </c>
    </row>
    <row r="107" spans="1:8" ht="15.75">
      <c r="A107" s="199"/>
      <c r="B107" s="98" t="s">
        <v>28</v>
      </c>
      <c r="C107" s="98"/>
      <c r="D107" s="98"/>
      <c r="E107" s="87" t="s">
        <v>29</v>
      </c>
      <c r="F107" s="82">
        <f t="shared" si="13"/>
        <v>39.3</v>
      </c>
      <c r="G107" s="82">
        <f t="shared" si="13"/>
        <v>39.3</v>
      </c>
      <c r="H107" s="78">
        <f t="shared" si="9"/>
        <v>100</v>
      </c>
    </row>
    <row r="108" spans="1:8" ht="45">
      <c r="A108" s="199"/>
      <c r="B108" s="98"/>
      <c r="C108" s="101" t="s">
        <v>89</v>
      </c>
      <c r="D108" s="101"/>
      <c r="E108" s="88" t="s">
        <v>50</v>
      </c>
      <c r="F108" s="83">
        <f t="shared" si="13"/>
        <v>39.3</v>
      </c>
      <c r="G108" s="83">
        <f t="shared" si="13"/>
        <v>39.3</v>
      </c>
      <c r="H108" s="79">
        <f t="shared" si="9"/>
        <v>100</v>
      </c>
    </row>
    <row r="109" spans="1:8" ht="45">
      <c r="A109" s="199"/>
      <c r="B109" s="98"/>
      <c r="C109" s="101" t="s">
        <v>90</v>
      </c>
      <c r="D109" s="101"/>
      <c r="E109" s="88" t="s">
        <v>51</v>
      </c>
      <c r="F109" s="83">
        <f>F112</f>
        <v>39.3</v>
      </c>
      <c r="G109" s="83">
        <f>G112</f>
        <v>39.3</v>
      </c>
      <c r="H109" s="79">
        <f t="shared" si="9"/>
        <v>100</v>
      </c>
    </row>
    <row r="110" spans="1:8" ht="30">
      <c r="A110" s="199"/>
      <c r="B110" s="98"/>
      <c r="C110" s="104" t="s">
        <v>175</v>
      </c>
      <c r="D110" s="105"/>
      <c r="E110" s="88" t="s">
        <v>176</v>
      </c>
      <c r="F110" s="83">
        <f>F111</f>
        <v>39.3</v>
      </c>
      <c r="G110" s="83">
        <f>G111</f>
        <v>39.3</v>
      </c>
      <c r="H110" s="79">
        <f t="shared" si="9"/>
        <v>100</v>
      </c>
    </row>
    <row r="111" spans="1:8" ht="30">
      <c r="A111" s="199"/>
      <c r="B111" s="98"/>
      <c r="C111" s="104" t="s">
        <v>177</v>
      </c>
      <c r="D111" s="105"/>
      <c r="E111" s="88" t="s">
        <v>78</v>
      </c>
      <c r="F111" s="83">
        <f>F112</f>
        <v>39.3</v>
      </c>
      <c r="G111" s="83">
        <f>G112</f>
        <v>39.3</v>
      </c>
      <c r="H111" s="79">
        <f t="shared" si="9"/>
        <v>100</v>
      </c>
    </row>
    <row r="112" spans="1:8" ht="15.75">
      <c r="A112" s="199"/>
      <c r="B112" s="98"/>
      <c r="C112" s="104"/>
      <c r="D112" s="105" t="s">
        <v>41</v>
      </c>
      <c r="E112" s="89" t="s">
        <v>42</v>
      </c>
      <c r="F112" s="83">
        <v>39.3</v>
      </c>
      <c r="G112" s="83">
        <v>39.3</v>
      </c>
      <c r="H112" s="79">
        <f t="shared" si="9"/>
        <v>100</v>
      </c>
    </row>
    <row r="113" spans="1:8" ht="15.75">
      <c r="A113" s="199"/>
      <c r="B113" s="98" t="s">
        <v>30</v>
      </c>
      <c r="C113" s="98"/>
      <c r="D113" s="104"/>
      <c r="E113" s="87" t="s">
        <v>31</v>
      </c>
      <c r="F113" s="82">
        <f aca="true" t="shared" si="14" ref="F113:G118">F114</f>
        <v>16</v>
      </c>
      <c r="G113" s="82">
        <f t="shared" si="14"/>
        <v>16</v>
      </c>
      <c r="H113" s="78">
        <f t="shared" si="9"/>
        <v>100</v>
      </c>
    </row>
    <row r="114" spans="1:8" ht="15.75">
      <c r="A114" s="199"/>
      <c r="B114" s="98" t="s">
        <v>32</v>
      </c>
      <c r="C114" s="98"/>
      <c r="D114" s="102"/>
      <c r="E114" s="87" t="s">
        <v>33</v>
      </c>
      <c r="F114" s="82">
        <f t="shared" si="14"/>
        <v>16</v>
      </c>
      <c r="G114" s="82">
        <f t="shared" si="14"/>
        <v>16</v>
      </c>
      <c r="H114" s="78">
        <f t="shared" si="9"/>
        <v>100</v>
      </c>
    </row>
    <row r="115" spans="1:8" ht="45">
      <c r="A115" s="199"/>
      <c r="B115" s="101"/>
      <c r="C115" s="101" t="s">
        <v>170</v>
      </c>
      <c r="D115" s="105"/>
      <c r="E115" s="89" t="s">
        <v>76</v>
      </c>
      <c r="F115" s="83">
        <f t="shared" si="14"/>
        <v>16</v>
      </c>
      <c r="G115" s="83">
        <f t="shared" si="14"/>
        <v>16</v>
      </c>
      <c r="H115" s="79">
        <f t="shared" si="9"/>
        <v>100</v>
      </c>
    </row>
    <row r="116" spans="1:8" ht="30">
      <c r="A116" s="199"/>
      <c r="B116" s="101"/>
      <c r="C116" s="111" t="s">
        <v>179</v>
      </c>
      <c r="D116" s="105"/>
      <c r="E116" s="88" t="s">
        <v>178</v>
      </c>
      <c r="F116" s="83">
        <f t="shared" si="14"/>
        <v>16</v>
      </c>
      <c r="G116" s="83">
        <f t="shared" si="14"/>
        <v>16</v>
      </c>
      <c r="H116" s="79">
        <f t="shared" si="9"/>
        <v>100</v>
      </c>
    </row>
    <row r="117" spans="1:8" ht="30">
      <c r="A117" s="199"/>
      <c r="B117" s="101"/>
      <c r="C117" s="111" t="s">
        <v>180</v>
      </c>
      <c r="D117" s="105"/>
      <c r="E117" s="88" t="s">
        <v>181</v>
      </c>
      <c r="F117" s="83">
        <f t="shared" si="14"/>
        <v>16</v>
      </c>
      <c r="G117" s="83">
        <f t="shared" si="14"/>
        <v>16</v>
      </c>
      <c r="H117" s="79">
        <f t="shared" si="9"/>
        <v>100</v>
      </c>
    </row>
    <row r="118" spans="1:8" ht="30">
      <c r="A118" s="199"/>
      <c r="B118" s="101"/>
      <c r="C118" s="111" t="s">
        <v>182</v>
      </c>
      <c r="D118" s="105"/>
      <c r="E118" s="88" t="s">
        <v>195</v>
      </c>
      <c r="F118" s="83">
        <f t="shared" si="14"/>
        <v>16</v>
      </c>
      <c r="G118" s="83">
        <f t="shared" si="14"/>
        <v>16</v>
      </c>
      <c r="H118" s="79">
        <f t="shared" si="9"/>
        <v>100</v>
      </c>
    </row>
    <row r="119" spans="1:8" ht="30">
      <c r="A119" s="199"/>
      <c r="B119" s="101"/>
      <c r="C119" s="111"/>
      <c r="D119" s="105" t="s">
        <v>35</v>
      </c>
      <c r="E119" s="89" t="s">
        <v>237</v>
      </c>
      <c r="F119" s="83">
        <v>16</v>
      </c>
      <c r="G119" s="83">
        <v>16</v>
      </c>
      <c r="H119" s="79">
        <f t="shared" si="9"/>
        <v>100</v>
      </c>
    </row>
    <row r="120" spans="1:8" ht="15.75">
      <c r="A120" s="199">
        <v>631</v>
      </c>
      <c r="B120" s="98"/>
      <c r="C120" s="98"/>
      <c r="D120" s="98"/>
      <c r="E120" s="100" t="s">
        <v>243</v>
      </c>
      <c r="F120" s="82">
        <f>F121+F128</f>
        <v>899.6</v>
      </c>
      <c r="G120" s="82">
        <f>G121+G128</f>
        <v>894</v>
      </c>
      <c r="H120" s="78">
        <f t="shared" si="9"/>
        <v>99.37750111160516</v>
      </c>
    </row>
    <row r="121" spans="1:8" ht="15.75">
      <c r="A121" s="199"/>
      <c r="B121" s="102" t="s">
        <v>23</v>
      </c>
      <c r="C121" s="101"/>
      <c r="D121" s="101"/>
      <c r="E121" s="87" t="s">
        <v>62</v>
      </c>
      <c r="F121" s="82">
        <f aca="true" t="shared" si="15" ref="F121:G126">F122</f>
        <v>894</v>
      </c>
      <c r="G121" s="82">
        <f t="shared" si="15"/>
        <v>894</v>
      </c>
      <c r="H121" s="78">
        <f t="shared" si="9"/>
        <v>100</v>
      </c>
    </row>
    <row r="122" spans="1:8" ht="15.75">
      <c r="A122" s="199"/>
      <c r="B122" s="102" t="s">
        <v>24</v>
      </c>
      <c r="C122" s="98"/>
      <c r="D122" s="98"/>
      <c r="E122" s="87" t="s">
        <v>25</v>
      </c>
      <c r="F122" s="82">
        <f t="shared" si="15"/>
        <v>894</v>
      </c>
      <c r="G122" s="82">
        <f t="shared" si="15"/>
        <v>894</v>
      </c>
      <c r="H122" s="78">
        <f t="shared" si="9"/>
        <v>100</v>
      </c>
    </row>
    <row r="123" spans="1:8" ht="45">
      <c r="A123" s="199"/>
      <c r="B123" s="102"/>
      <c r="C123" s="101" t="s">
        <v>170</v>
      </c>
      <c r="D123" s="105"/>
      <c r="E123" s="89" t="s">
        <v>76</v>
      </c>
      <c r="F123" s="83">
        <f t="shared" si="15"/>
        <v>894</v>
      </c>
      <c r="G123" s="83">
        <f t="shared" si="15"/>
        <v>894</v>
      </c>
      <c r="H123" s="79">
        <f t="shared" si="9"/>
        <v>100</v>
      </c>
    </row>
    <row r="124" spans="1:8" ht="30">
      <c r="A124" s="199"/>
      <c r="B124" s="101"/>
      <c r="C124" s="111" t="s">
        <v>171</v>
      </c>
      <c r="D124" s="105"/>
      <c r="E124" s="89" t="s">
        <v>77</v>
      </c>
      <c r="F124" s="83">
        <f t="shared" si="15"/>
        <v>894</v>
      </c>
      <c r="G124" s="83">
        <f t="shared" si="15"/>
        <v>894</v>
      </c>
      <c r="H124" s="79">
        <f t="shared" si="9"/>
        <v>100</v>
      </c>
    </row>
    <row r="125" spans="1:8" ht="30">
      <c r="A125" s="199"/>
      <c r="B125" s="101"/>
      <c r="C125" s="111" t="s">
        <v>172</v>
      </c>
      <c r="D125" s="105"/>
      <c r="E125" s="88" t="s">
        <v>173</v>
      </c>
      <c r="F125" s="83">
        <f t="shared" si="15"/>
        <v>894</v>
      </c>
      <c r="G125" s="83">
        <f t="shared" si="15"/>
        <v>894</v>
      </c>
      <c r="H125" s="79">
        <f t="shared" si="9"/>
        <v>100</v>
      </c>
    </row>
    <row r="126" spans="1:8" ht="29.25" customHeight="1">
      <c r="A126" s="199"/>
      <c r="B126" s="101"/>
      <c r="C126" s="111" t="s">
        <v>174</v>
      </c>
      <c r="D126" s="105"/>
      <c r="E126" s="88" t="s">
        <v>168</v>
      </c>
      <c r="F126" s="83">
        <f t="shared" si="15"/>
        <v>894</v>
      </c>
      <c r="G126" s="83">
        <f t="shared" si="15"/>
        <v>894</v>
      </c>
      <c r="H126" s="79">
        <f t="shared" si="9"/>
        <v>100</v>
      </c>
    </row>
    <row r="127" spans="1:8" ht="30">
      <c r="A127" s="199"/>
      <c r="B127" s="101"/>
      <c r="C127" s="111"/>
      <c r="D127" s="105" t="s">
        <v>38</v>
      </c>
      <c r="E127" s="89" t="s">
        <v>39</v>
      </c>
      <c r="F127" s="83">
        <v>894</v>
      </c>
      <c r="G127" s="83">
        <v>894</v>
      </c>
      <c r="H127" s="79">
        <f t="shared" si="9"/>
        <v>100</v>
      </c>
    </row>
    <row r="128" spans="1:8" ht="15.75">
      <c r="A128" s="199"/>
      <c r="B128" s="98" t="s">
        <v>26</v>
      </c>
      <c r="C128" s="101"/>
      <c r="D128" s="101"/>
      <c r="E128" s="87" t="s">
        <v>27</v>
      </c>
      <c r="F128" s="83">
        <f aca="true" t="shared" si="16" ref="F128:G133">F129</f>
        <v>5.6</v>
      </c>
      <c r="G128" s="83">
        <f t="shared" si="16"/>
        <v>0</v>
      </c>
      <c r="H128" s="79">
        <f t="shared" si="9"/>
        <v>0</v>
      </c>
    </row>
    <row r="129" spans="1:8" ht="15.75">
      <c r="A129" s="199"/>
      <c r="B129" s="98" t="s">
        <v>188</v>
      </c>
      <c r="C129" s="104"/>
      <c r="D129" s="105"/>
      <c r="E129" s="89" t="s">
        <v>189</v>
      </c>
      <c r="F129" s="83">
        <f t="shared" si="16"/>
        <v>5.6</v>
      </c>
      <c r="G129" s="83">
        <f t="shared" si="16"/>
        <v>0</v>
      </c>
      <c r="H129" s="79">
        <f t="shared" si="9"/>
        <v>0</v>
      </c>
    </row>
    <row r="130" spans="1:8" ht="45">
      <c r="A130" s="199"/>
      <c r="B130" s="110"/>
      <c r="C130" s="110" t="s">
        <v>209</v>
      </c>
      <c r="D130" s="110"/>
      <c r="E130" s="91" t="s">
        <v>208</v>
      </c>
      <c r="F130" s="83">
        <f t="shared" si="16"/>
        <v>5.6</v>
      </c>
      <c r="G130" s="83">
        <f t="shared" si="16"/>
        <v>0</v>
      </c>
      <c r="H130" s="79">
        <f t="shared" si="9"/>
        <v>0</v>
      </c>
    </row>
    <row r="131" spans="1:8" ht="30">
      <c r="A131" s="199"/>
      <c r="B131" s="110"/>
      <c r="C131" s="110" t="s">
        <v>210</v>
      </c>
      <c r="D131" s="110"/>
      <c r="E131" s="91" t="s">
        <v>213</v>
      </c>
      <c r="F131" s="83">
        <f t="shared" si="16"/>
        <v>5.6</v>
      </c>
      <c r="G131" s="83">
        <f t="shared" si="16"/>
        <v>0</v>
      </c>
      <c r="H131" s="79">
        <f t="shared" si="9"/>
        <v>0</v>
      </c>
    </row>
    <row r="132" spans="1:8" ht="30">
      <c r="A132" s="199"/>
      <c r="B132" s="110"/>
      <c r="C132" s="110" t="s">
        <v>211</v>
      </c>
      <c r="D132" s="110"/>
      <c r="E132" s="91" t="s">
        <v>233</v>
      </c>
      <c r="F132" s="83">
        <f t="shared" si="16"/>
        <v>5.6</v>
      </c>
      <c r="G132" s="83">
        <f t="shared" si="16"/>
        <v>0</v>
      </c>
      <c r="H132" s="79">
        <f t="shared" si="9"/>
        <v>0</v>
      </c>
    </row>
    <row r="133" spans="1:8" ht="93.75" customHeight="1">
      <c r="A133" s="199"/>
      <c r="B133" s="98"/>
      <c r="C133" s="111" t="s">
        <v>236</v>
      </c>
      <c r="D133" s="105"/>
      <c r="E133" s="97" t="s">
        <v>206</v>
      </c>
      <c r="F133" s="83">
        <f t="shared" si="16"/>
        <v>5.6</v>
      </c>
      <c r="G133" s="83">
        <f t="shared" si="16"/>
        <v>0</v>
      </c>
      <c r="H133" s="79">
        <f t="shared" si="9"/>
        <v>0</v>
      </c>
    </row>
    <row r="134" spans="1:8" ht="30">
      <c r="A134" s="199"/>
      <c r="B134" s="98"/>
      <c r="C134" s="111"/>
      <c r="D134" s="105" t="s">
        <v>38</v>
      </c>
      <c r="E134" s="89" t="s">
        <v>39</v>
      </c>
      <c r="F134" s="83">
        <v>5.6</v>
      </c>
      <c r="G134" s="83">
        <v>0</v>
      </c>
      <c r="H134" s="79">
        <f t="shared" si="9"/>
        <v>0</v>
      </c>
    </row>
    <row r="135" spans="1:8" ht="29.25">
      <c r="A135" s="199">
        <v>709</v>
      </c>
      <c r="B135" s="116"/>
      <c r="C135" s="115"/>
      <c r="D135" s="101"/>
      <c r="E135" s="87" t="s">
        <v>0</v>
      </c>
      <c r="F135" s="82">
        <f>F136+F179+F186+F203+F222+F260+F268+F281</f>
        <v>12236.6</v>
      </c>
      <c r="G135" s="82">
        <f>G136+G179+G186+G203+G222+G260+G268+G281</f>
        <v>12226.800000000001</v>
      </c>
      <c r="H135" s="78">
        <f t="shared" si="9"/>
        <v>99.91991239396565</v>
      </c>
    </row>
    <row r="136" spans="1:8" ht="15.75">
      <c r="A136" s="199"/>
      <c r="B136" s="98" t="s">
        <v>244</v>
      </c>
      <c r="C136" s="98"/>
      <c r="D136" s="98"/>
      <c r="E136" s="87" t="s">
        <v>4</v>
      </c>
      <c r="F136" s="82">
        <f>F137+F143+F155</f>
        <v>2683.7999999999997</v>
      </c>
      <c r="G136" s="82">
        <f>G137+G143+G155</f>
        <v>2683.7999999999997</v>
      </c>
      <c r="H136" s="78">
        <f t="shared" si="9"/>
        <v>100</v>
      </c>
    </row>
    <row r="137" spans="1:8" ht="43.5">
      <c r="A137" s="199"/>
      <c r="B137" s="98" t="s">
        <v>245</v>
      </c>
      <c r="C137" s="98"/>
      <c r="D137" s="98"/>
      <c r="E137" s="87" t="s">
        <v>5</v>
      </c>
      <c r="F137" s="118">
        <f aca="true" t="shared" si="17" ref="F137:G141">F138</f>
        <v>951.9</v>
      </c>
      <c r="G137" s="118">
        <f t="shared" si="17"/>
        <v>951.9</v>
      </c>
      <c r="H137" s="78">
        <f t="shared" si="9"/>
        <v>100</v>
      </c>
    </row>
    <row r="138" spans="1:8" ht="45">
      <c r="A138" s="199"/>
      <c r="B138" s="101"/>
      <c r="C138" s="101" t="s">
        <v>89</v>
      </c>
      <c r="D138" s="101"/>
      <c r="E138" s="88" t="s">
        <v>50</v>
      </c>
      <c r="F138" s="117">
        <f t="shared" si="17"/>
        <v>951.9</v>
      </c>
      <c r="G138" s="117">
        <f t="shared" si="17"/>
        <v>951.9</v>
      </c>
      <c r="H138" s="79">
        <f t="shared" si="9"/>
        <v>100</v>
      </c>
    </row>
    <row r="139" spans="1:8" ht="45">
      <c r="A139" s="199"/>
      <c r="B139" s="101"/>
      <c r="C139" s="101" t="s">
        <v>90</v>
      </c>
      <c r="D139" s="101"/>
      <c r="E139" s="88" t="s">
        <v>51</v>
      </c>
      <c r="F139" s="117">
        <f t="shared" si="17"/>
        <v>951.9</v>
      </c>
      <c r="G139" s="117">
        <f t="shared" si="17"/>
        <v>951.9</v>
      </c>
      <c r="H139" s="79">
        <f t="shared" si="9"/>
        <v>100</v>
      </c>
    </row>
    <row r="140" spans="1:8" ht="30">
      <c r="A140" s="199"/>
      <c r="B140" s="101"/>
      <c r="C140" s="101" t="s">
        <v>91</v>
      </c>
      <c r="D140" s="101"/>
      <c r="E140" s="88" t="s">
        <v>92</v>
      </c>
      <c r="F140" s="117">
        <f t="shared" si="17"/>
        <v>951.9</v>
      </c>
      <c r="G140" s="117">
        <f t="shared" si="17"/>
        <v>951.9</v>
      </c>
      <c r="H140" s="79">
        <f aca="true" t="shared" si="18" ref="H140:H203">G140/F140*100</f>
        <v>100</v>
      </c>
    </row>
    <row r="141" spans="1:8" ht="15.75">
      <c r="A141" s="199"/>
      <c r="B141" s="101"/>
      <c r="C141" s="101" t="s">
        <v>93</v>
      </c>
      <c r="D141" s="101"/>
      <c r="E141" s="88" t="s">
        <v>58</v>
      </c>
      <c r="F141" s="117">
        <f t="shared" si="17"/>
        <v>951.9</v>
      </c>
      <c r="G141" s="117">
        <f t="shared" si="17"/>
        <v>951.9</v>
      </c>
      <c r="H141" s="79">
        <f t="shared" si="18"/>
        <v>100</v>
      </c>
    </row>
    <row r="142" spans="1:8" ht="75">
      <c r="A142" s="199"/>
      <c r="B142" s="101"/>
      <c r="C142" s="101"/>
      <c r="D142" s="105" t="s">
        <v>34</v>
      </c>
      <c r="E142" s="89" t="s">
        <v>59</v>
      </c>
      <c r="F142" s="83">
        <v>951.9</v>
      </c>
      <c r="G142" s="83">
        <v>951.9</v>
      </c>
      <c r="H142" s="79">
        <f t="shared" si="18"/>
        <v>100</v>
      </c>
    </row>
    <row r="143" spans="1:8" ht="57.75">
      <c r="A143" s="199"/>
      <c r="B143" s="98" t="s">
        <v>247</v>
      </c>
      <c r="C143" s="98"/>
      <c r="D143" s="98"/>
      <c r="E143" s="87" t="s">
        <v>7</v>
      </c>
      <c r="F143" s="82">
        <f>F144</f>
        <v>1553.4999999999998</v>
      </c>
      <c r="G143" s="82">
        <f>G144</f>
        <v>1553.4999999999998</v>
      </c>
      <c r="H143" s="78">
        <f t="shared" si="18"/>
        <v>100</v>
      </c>
    </row>
    <row r="144" spans="1:8" ht="45">
      <c r="A144" s="199"/>
      <c r="B144" s="101"/>
      <c r="C144" s="101" t="s">
        <v>89</v>
      </c>
      <c r="D144" s="101"/>
      <c r="E144" s="88" t="s">
        <v>50</v>
      </c>
      <c r="F144" s="83">
        <f>F145</f>
        <v>1553.4999999999998</v>
      </c>
      <c r="G144" s="83">
        <f>G145</f>
        <v>1553.4999999999998</v>
      </c>
      <c r="H144" s="79">
        <f t="shared" si="18"/>
        <v>100</v>
      </c>
    </row>
    <row r="145" spans="1:8" ht="45">
      <c r="A145" s="199"/>
      <c r="B145" s="101"/>
      <c r="C145" s="101" t="s">
        <v>90</v>
      </c>
      <c r="D145" s="101"/>
      <c r="E145" s="88" t="s">
        <v>51</v>
      </c>
      <c r="F145" s="83">
        <f>F146+F151</f>
        <v>1553.4999999999998</v>
      </c>
      <c r="G145" s="83">
        <f>G146+G151</f>
        <v>1553.4999999999998</v>
      </c>
      <c r="H145" s="79">
        <f t="shared" si="18"/>
        <v>100</v>
      </c>
    </row>
    <row r="146" spans="1:8" ht="30">
      <c r="A146" s="199"/>
      <c r="B146" s="101"/>
      <c r="C146" s="101" t="s">
        <v>91</v>
      </c>
      <c r="D146" s="101"/>
      <c r="E146" s="88" t="s">
        <v>92</v>
      </c>
      <c r="F146" s="83">
        <f>F147</f>
        <v>1492.8999999999999</v>
      </c>
      <c r="G146" s="83">
        <f>G147</f>
        <v>1492.8999999999999</v>
      </c>
      <c r="H146" s="79">
        <f t="shared" si="18"/>
        <v>100</v>
      </c>
    </row>
    <row r="147" spans="1:8" ht="15.75">
      <c r="A147" s="199"/>
      <c r="B147" s="101"/>
      <c r="C147" s="101" t="s">
        <v>94</v>
      </c>
      <c r="D147" s="101"/>
      <c r="E147" s="88" t="s">
        <v>95</v>
      </c>
      <c r="F147" s="83">
        <f>F148+F149+F150</f>
        <v>1492.8999999999999</v>
      </c>
      <c r="G147" s="83">
        <f>G148+G149+G150</f>
        <v>1492.8999999999999</v>
      </c>
      <c r="H147" s="79">
        <f t="shared" si="18"/>
        <v>100</v>
      </c>
    </row>
    <row r="148" spans="1:8" ht="75">
      <c r="A148" s="199"/>
      <c r="B148" s="101"/>
      <c r="C148" s="101"/>
      <c r="D148" s="105" t="s">
        <v>34</v>
      </c>
      <c r="E148" s="89" t="s">
        <v>59</v>
      </c>
      <c r="F148" s="83">
        <v>1465</v>
      </c>
      <c r="G148" s="83">
        <v>1465</v>
      </c>
      <c r="H148" s="79">
        <f t="shared" si="18"/>
        <v>100</v>
      </c>
    </row>
    <row r="149" spans="1:8" ht="30">
      <c r="A149" s="199"/>
      <c r="B149" s="101"/>
      <c r="C149" s="101"/>
      <c r="D149" s="105" t="s">
        <v>35</v>
      </c>
      <c r="E149" s="89" t="s">
        <v>237</v>
      </c>
      <c r="F149" s="83">
        <v>26.6</v>
      </c>
      <c r="G149" s="83">
        <v>26.6</v>
      </c>
      <c r="H149" s="79">
        <f t="shared" si="18"/>
        <v>100</v>
      </c>
    </row>
    <row r="150" spans="1:8" ht="15.75">
      <c r="A150" s="199"/>
      <c r="B150" s="101"/>
      <c r="C150" s="101"/>
      <c r="D150" s="105" t="s">
        <v>36</v>
      </c>
      <c r="E150" s="89" t="s">
        <v>37</v>
      </c>
      <c r="F150" s="83">
        <v>1.3</v>
      </c>
      <c r="G150" s="83">
        <v>1.3</v>
      </c>
      <c r="H150" s="79">
        <f t="shared" si="18"/>
        <v>100</v>
      </c>
    </row>
    <row r="151" spans="1:8" ht="45">
      <c r="A151" s="199"/>
      <c r="B151" s="101"/>
      <c r="C151" s="101" t="s">
        <v>97</v>
      </c>
      <c r="D151" s="101"/>
      <c r="E151" s="88" t="s">
        <v>96</v>
      </c>
      <c r="F151" s="117">
        <f aca="true" t="shared" si="19" ref="F151:G153">F152</f>
        <v>60.6</v>
      </c>
      <c r="G151" s="117">
        <f t="shared" si="19"/>
        <v>60.6</v>
      </c>
      <c r="H151" s="79">
        <f t="shared" si="18"/>
        <v>100</v>
      </c>
    </row>
    <row r="152" spans="1:8" ht="45">
      <c r="A152" s="199"/>
      <c r="B152" s="101"/>
      <c r="C152" s="101" t="s">
        <v>99</v>
      </c>
      <c r="D152" s="104"/>
      <c r="E152" s="91" t="s">
        <v>98</v>
      </c>
      <c r="F152" s="117">
        <f t="shared" si="19"/>
        <v>60.6</v>
      </c>
      <c r="G152" s="117">
        <f t="shared" si="19"/>
        <v>60.6</v>
      </c>
      <c r="H152" s="79">
        <f t="shared" si="18"/>
        <v>100</v>
      </c>
    </row>
    <row r="153" spans="1:8" ht="60">
      <c r="A153" s="199"/>
      <c r="B153" s="101"/>
      <c r="C153" s="101" t="s">
        <v>214</v>
      </c>
      <c r="D153" s="104"/>
      <c r="E153" s="91" t="s">
        <v>100</v>
      </c>
      <c r="F153" s="117">
        <f t="shared" si="19"/>
        <v>60.6</v>
      </c>
      <c r="G153" s="117">
        <f t="shared" si="19"/>
        <v>60.6</v>
      </c>
      <c r="H153" s="79">
        <f t="shared" si="18"/>
        <v>100</v>
      </c>
    </row>
    <row r="154" spans="1:8" ht="15.75">
      <c r="A154" s="199"/>
      <c r="B154" s="101"/>
      <c r="C154" s="101"/>
      <c r="D154" s="105" t="s">
        <v>8</v>
      </c>
      <c r="E154" s="89" t="s">
        <v>40</v>
      </c>
      <c r="F154" s="117">
        <v>60.6</v>
      </c>
      <c r="G154" s="117">
        <v>60.6</v>
      </c>
      <c r="H154" s="79">
        <f t="shared" si="18"/>
        <v>100</v>
      </c>
    </row>
    <row r="155" spans="1:8" ht="15.75">
      <c r="A155" s="199"/>
      <c r="B155" s="98" t="s">
        <v>249</v>
      </c>
      <c r="C155" s="98"/>
      <c r="D155" s="98"/>
      <c r="E155" s="87" t="s">
        <v>10</v>
      </c>
      <c r="F155" s="82">
        <f>F156+F163+F168</f>
        <v>178.39999999999998</v>
      </c>
      <c r="G155" s="82">
        <f>G156+G163+G168</f>
        <v>178.39999999999998</v>
      </c>
      <c r="H155" s="78">
        <f t="shared" si="18"/>
        <v>100</v>
      </c>
    </row>
    <row r="156" spans="1:8" ht="45">
      <c r="A156" s="199"/>
      <c r="B156" s="101"/>
      <c r="C156" s="101" t="s">
        <v>89</v>
      </c>
      <c r="D156" s="101"/>
      <c r="E156" s="88" t="s">
        <v>50</v>
      </c>
      <c r="F156" s="83">
        <f>F157</f>
        <v>29.5</v>
      </c>
      <c r="G156" s="83">
        <f>G157</f>
        <v>29.5</v>
      </c>
      <c r="H156" s="79">
        <f t="shared" si="18"/>
        <v>100</v>
      </c>
    </row>
    <row r="157" spans="1:8" ht="30">
      <c r="A157" s="199"/>
      <c r="B157" s="101"/>
      <c r="C157" s="101" t="s">
        <v>105</v>
      </c>
      <c r="D157" s="104"/>
      <c r="E157" s="88" t="s">
        <v>106</v>
      </c>
      <c r="F157" s="83">
        <f>F158</f>
        <v>29.5</v>
      </c>
      <c r="G157" s="83">
        <f>G158</f>
        <v>29.5</v>
      </c>
      <c r="H157" s="79">
        <f t="shared" si="18"/>
        <v>100</v>
      </c>
    </row>
    <row r="158" spans="1:8" ht="45">
      <c r="A158" s="199"/>
      <c r="B158" s="101"/>
      <c r="C158" s="101" t="s">
        <v>107</v>
      </c>
      <c r="D158" s="101"/>
      <c r="E158" s="91" t="s">
        <v>108</v>
      </c>
      <c r="F158" s="83">
        <f>F159+F161</f>
        <v>29.5</v>
      </c>
      <c r="G158" s="83">
        <f>G159+G161</f>
        <v>29.5</v>
      </c>
      <c r="H158" s="79">
        <f t="shared" si="18"/>
        <v>100</v>
      </c>
    </row>
    <row r="159" spans="1:8" ht="15.75">
      <c r="A159" s="199"/>
      <c r="B159" s="101"/>
      <c r="C159" s="101" t="s">
        <v>111</v>
      </c>
      <c r="D159" s="101"/>
      <c r="E159" s="91" t="s">
        <v>109</v>
      </c>
      <c r="F159" s="83">
        <f>F160</f>
        <v>25</v>
      </c>
      <c r="G159" s="83">
        <f>G160</f>
        <v>25</v>
      </c>
      <c r="H159" s="79">
        <f t="shared" si="18"/>
        <v>100</v>
      </c>
    </row>
    <row r="160" spans="1:8" ht="15.75">
      <c r="A160" s="199"/>
      <c r="B160" s="101"/>
      <c r="C160" s="101"/>
      <c r="D160" s="105" t="s">
        <v>36</v>
      </c>
      <c r="E160" s="89" t="s">
        <v>37</v>
      </c>
      <c r="F160" s="83">
        <v>25</v>
      </c>
      <c r="G160" s="83">
        <v>25</v>
      </c>
      <c r="H160" s="79">
        <f t="shared" si="18"/>
        <v>100</v>
      </c>
    </row>
    <row r="161" spans="1:8" ht="45">
      <c r="A161" s="199"/>
      <c r="B161" s="101"/>
      <c r="C161" s="101" t="s">
        <v>112</v>
      </c>
      <c r="D161" s="101"/>
      <c r="E161" s="91" t="s">
        <v>110</v>
      </c>
      <c r="F161" s="83">
        <f>F162</f>
        <v>4.5</v>
      </c>
      <c r="G161" s="83">
        <f>G162</f>
        <v>4.5</v>
      </c>
      <c r="H161" s="79">
        <f t="shared" si="18"/>
        <v>100</v>
      </c>
    </row>
    <row r="162" spans="1:8" ht="30">
      <c r="A162" s="199"/>
      <c r="B162" s="101"/>
      <c r="C162" s="101"/>
      <c r="D162" s="105" t="s">
        <v>35</v>
      </c>
      <c r="E162" s="89" t="s">
        <v>237</v>
      </c>
      <c r="F162" s="83">
        <v>4.5</v>
      </c>
      <c r="G162" s="83">
        <v>4.5</v>
      </c>
      <c r="H162" s="79">
        <f t="shared" si="18"/>
        <v>100</v>
      </c>
    </row>
    <row r="163" spans="1:8" ht="33" customHeight="1">
      <c r="A163" s="199"/>
      <c r="B163" s="110"/>
      <c r="C163" s="110" t="s">
        <v>118</v>
      </c>
      <c r="D163" s="110"/>
      <c r="E163" s="91" t="s">
        <v>198</v>
      </c>
      <c r="F163" s="83">
        <f aca="true" t="shared" si="20" ref="F163:G166">F164</f>
        <v>99.1</v>
      </c>
      <c r="G163" s="83">
        <f t="shared" si="20"/>
        <v>99.1</v>
      </c>
      <c r="H163" s="79">
        <f t="shared" si="18"/>
        <v>100</v>
      </c>
    </row>
    <row r="164" spans="1:8" ht="60">
      <c r="A164" s="199"/>
      <c r="B164" s="110"/>
      <c r="C164" s="110" t="s">
        <v>117</v>
      </c>
      <c r="D164" s="110"/>
      <c r="E164" s="91" t="s">
        <v>199</v>
      </c>
      <c r="F164" s="83">
        <f t="shared" si="20"/>
        <v>99.1</v>
      </c>
      <c r="G164" s="83">
        <f t="shared" si="20"/>
        <v>99.1</v>
      </c>
      <c r="H164" s="79">
        <f t="shared" si="18"/>
        <v>100</v>
      </c>
    </row>
    <row r="165" spans="1:8" ht="45">
      <c r="A165" s="199"/>
      <c r="B165" s="101"/>
      <c r="C165" s="104" t="s">
        <v>114</v>
      </c>
      <c r="D165" s="104"/>
      <c r="E165" s="88" t="s">
        <v>193</v>
      </c>
      <c r="F165" s="117">
        <f t="shared" si="20"/>
        <v>99.1</v>
      </c>
      <c r="G165" s="117">
        <f t="shared" si="20"/>
        <v>99.1</v>
      </c>
      <c r="H165" s="79">
        <f t="shared" si="18"/>
        <v>100</v>
      </c>
    </row>
    <row r="166" spans="1:8" ht="30">
      <c r="A166" s="199"/>
      <c r="B166" s="101"/>
      <c r="C166" s="104" t="s">
        <v>194</v>
      </c>
      <c r="D166" s="104"/>
      <c r="E166" s="88" t="s">
        <v>115</v>
      </c>
      <c r="F166" s="117">
        <f t="shared" si="20"/>
        <v>99.1</v>
      </c>
      <c r="G166" s="117">
        <f t="shared" si="20"/>
        <v>99.1</v>
      </c>
      <c r="H166" s="79">
        <f t="shared" si="18"/>
        <v>100</v>
      </c>
    </row>
    <row r="167" spans="1:8" ht="30">
      <c r="A167" s="199"/>
      <c r="B167" s="101"/>
      <c r="C167" s="104"/>
      <c r="D167" s="105" t="s">
        <v>35</v>
      </c>
      <c r="E167" s="89" t="s">
        <v>237</v>
      </c>
      <c r="F167" s="117">
        <v>99.1</v>
      </c>
      <c r="G167" s="117">
        <v>99.1</v>
      </c>
      <c r="H167" s="79">
        <f t="shared" si="18"/>
        <v>100</v>
      </c>
    </row>
    <row r="168" spans="1:8" ht="30" customHeight="1">
      <c r="A168" s="199"/>
      <c r="B168" s="101"/>
      <c r="C168" s="101" t="s">
        <v>122</v>
      </c>
      <c r="D168" s="101"/>
      <c r="E168" s="88" t="s">
        <v>54</v>
      </c>
      <c r="F168" s="117">
        <f>F169+F175</f>
        <v>49.8</v>
      </c>
      <c r="G168" s="117">
        <f>G169+G175</f>
        <v>49.8</v>
      </c>
      <c r="H168" s="79">
        <f t="shared" si="18"/>
        <v>100</v>
      </c>
    </row>
    <row r="169" spans="1:8" ht="30">
      <c r="A169" s="199"/>
      <c r="B169" s="101"/>
      <c r="C169" s="111" t="s">
        <v>123</v>
      </c>
      <c r="D169" s="101"/>
      <c r="E169" s="88" t="s">
        <v>55</v>
      </c>
      <c r="F169" s="117">
        <f>F170</f>
        <v>29.8</v>
      </c>
      <c r="G169" s="117">
        <f>G170</f>
        <v>29.8</v>
      </c>
      <c r="H169" s="79">
        <f t="shared" si="18"/>
        <v>100</v>
      </c>
    </row>
    <row r="170" spans="1:8" ht="45">
      <c r="A170" s="199"/>
      <c r="B170" s="101"/>
      <c r="C170" s="101" t="s">
        <v>124</v>
      </c>
      <c r="D170" s="105"/>
      <c r="E170" s="88" t="s">
        <v>125</v>
      </c>
      <c r="F170" s="117">
        <f>F171+F173</f>
        <v>29.8</v>
      </c>
      <c r="G170" s="117">
        <f>G171+G173</f>
        <v>29.8</v>
      </c>
      <c r="H170" s="79">
        <f t="shared" si="18"/>
        <v>100</v>
      </c>
    </row>
    <row r="171" spans="1:8" ht="30">
      <c r="A171" s="199"/>
      <c r="B171" s="101"/>
      <c r="C171" s="101" t="s">
        <v>127</v>
      </c>
      <c r="D171" s="105"/>
      <c r="E171" s="88" t="s">
        <v>126</v>
      </c>
      <c r="F171" s="117">
        <f>F172</f>
        <v>29.3</v>
      </c>
      <c r="G171" s="117">
        <f>G172</f>
        <v>29.3</v>
      </c>
      <c r="H171" s="79">
        <f t="shared" si="18"/>
        <v>100</v>
      </c>
    </row>
    <row r="172" spans="1:8" ht="30">
      <c r="A172" s="199"/>
      <c r="B172" s="101"/>
      <c r="C172" s="101"/>
      <c r="D172" s="105" t="s">
        <v>35</v>
      </c>
      <c r="E172" s="89" t="s">
        <v>237</v>
      </c>
      <c r="F172" s="83">
        <v>29.3</v>
      </c>
      <c r="G172" s="83">
        <v>29.3</v>
      </c>
      <c r="H172" s="79">
        <f t="shared" si="18"/>
        <v>100</v>
      </c>
    </row>
    <row r="173" spans="1:8" ht="30">
      <c r="A173" s="199"/>
      <c r="B173" s="101"/>
      <c r="C173" s="101" t="s">
        <v>129</v>
      </c>
      <c r="D173" s="105"/>
      <c r="E173" s="89" t="s">
        <v>128</v>
      </c>
      <c r="F173" s="83">
        <f>F174</f>
        <v>0.5</v>
      </c>
      <c r="G173" s="83">
        <f>G174</f>
        <v>0.5</v>
      </c>
      <c r="H173" s="79">
        <f t="shared" si="18"/>
        <v>100</v>
      </c>
    </row>
    <row r="174" spans="1:8" ht="15.75">
      <c r="A174" s="199"/>
      <c r="B174" s="101"/>
      <c r="C174" s="101"/>
      <c r="D174" s="105" t="s">
        <v>36</v>
      </c>
      <c r="E174" s="89" t="s">
        <v>37</v>
      </c>
      <c r="F174" s="83">
        <v>0.5</v>
      </c>
      <c r="G174" s="83">
        <v>0.5</v>
      </c>
      <c r="H174" s="79">
        <f t="shared" si="18"/>
        <v>100</v>
      </c>
    </row>
    <row r="175" spans="1:8" ht="30">
      <c r="A175" s="199"/>
      <c r="B175" s="196" t="s">
        <v>140</v>
      </c>
      <c r="C175" s="196"/>
      <c r="D175" s="196"/>
      <c r="E175" s="88" t="s">
        <v>57</v>
      </c>
      <c r="F175" s="83">
        <f aca="true" t="shared" si="21" ref="F175:G177">F176</f>
        <v>20</v>
      </c>
      <c r="G175" s="83">
        <f t="shared" si="21"/>
        <v>20</v>
      </c>
      <c r="H175" s="79">
        <f t="shared" si="18"/>
        <v>100</v>
      </c>
    </row>
    <row r="176" spans="1:8" ht="30">
      <c r="A176" s="199"/>
      <c r="B176" s="101"/>
      <c r="C176" s="101" t="s">
        <v>150</v>
      </c>
      <c r="D176" s="105"/>
      <c r="E176" s="88" t="s">
        <v>151</v>
      </c>
      <c r="F176" s="83">
        <f t="shared" si="21"/>
        <v>20</v>
      </c>
      <c r="G176" s="83">
        <f t="shared" si="21"/>
        <v>20</v>
      </c>
      <c r="H176" s="79">
        <f t="shared" si="18"/>
        <v>100</v>
      </c>
    </row>
    <row r="177" spans="1:8" ht="45">
      <c r="A177" s="199"/>
      <c r="B177" s="101"/>
      <c r="C177" s="101" t="s">
        <v>153</v>
      </c>
      <c r="D177" s="105"/>
      <c r="E177" s="88" t="s">
        <v>152</v>
      </c>
      <c r="F177" s="83">
        <f t="shared" si="21"/>
        <v>20</v>
      </c>
      <c r="G177" s="83">
        <f t="shared" si="21"/>
        <v>20</v>
      </c>
      <c r="H177" s="79">
        <f t="shared" si="18"/>
        <v>100</v>
      </c>
    </row>
    <row r="178" spans="1:8" ht="15.75">
      <c r="A178" s="199"/>
      <c r="B178" s="101"/>
      <c r="C178" s="101"/>
      <c r="D178" s="105" t="s">
        <v>36</v>
      </c>
      <c r="E178" s="89" t="s">
        <v>37</v>
      </c>
      <c r="F178" s="83">
        <v>20</v>
      </c>
      <c r="G178" s="83">
        <v>20</v>
      </c>
      <c r="H178" s="79">
        <f t="shared" si="18"/>
        <v>100</v>
      </c>
    </row>
    <row r="179" spans="1:8" ht="15.75">
      <c r="A179" s="199"/>
      <c r="B179" s="98" t="s">
        <v>11</v>
      </c>
      <c r="C179" s="101"/>
      <c r="D179" s="101"/>
      <c r="E179" s="87" t="s">
        <v>12</v>
      </c>
      <c r="F179" s="82">
        <f aca="true" t="shared" si="22" ref="F179:G184">F180</f>
        <v>122.9</v>
      </c>
      <c r="G179" s="82">
        <f t="shared" si="22"/>
        <v>122.9</v>
      </c>
      <c r="H179" s="78">
        <f t="shared" si="18"/>
        <v>100</v>
      </c>
    </row>
    <row r="180" spans="1:8" ht="15.75">
      <c r="A180" s="199"/>
      <c r="B180" s="98" t="s">
        <v>13</v>
      </c>
      <c r="C180" s="98"/>
      <c r="D180" s="98"/>
      <c r="E180" s="87" t="s">
        <v>14</v>
      </c>
      <c r="F180" s="82">
        <f t="shared" si="22"/>
        <v>122.9</v>
      </c>
      <c r="G180" s="82">
        <f t="shared" si="22"/>
        <v>122.9</v>
      </c>
      <c r="H180" s="78">
        <f t="shared" si="18"/>
        <v>100</v>
      </c>
    </row>
    <row r="181" spans="1:8" ht="45">
      <c r="A181" s="199"/>
      <c r="B181" s="101"/>
      <c r="C181" s="101" t="s">
        <v>89</v>
      </c>
      <c r="D181" s="101"/>
      <c r="E181" s="88" t="s">
        <v>50</v>
      </c>
      <c r="F181" s="83">
        <f t="shared" si="22"/>
        <v>122.9</v>
      </c>
      <c r="G181" s="83">
        <f t="shared" si="22"/>
        <v>122.9</v>
      </c>
      <c r="H181" s="79">
        <f t="shared" si="18"/>
        <v>100</v>
      </c>
    </row>
    <row r="182" spans="1:8" ht="45">
      <c r="A182" s="199"/>
      <c r="B182" s="101"/>
      <c r="C182" s="101" t="s">
        <v>90</v>
      </c>
      <c r="D182" s="101"/>
      <c r="E182" s="88" t="s">
        <v>51</v>
      </c>
      <c r="F182" s="83">
        <f t="shared" si="22"/>
        <v>122.9</v>
      </c>
      <c r="G182" s="83">
        <f t="shared" si="22"/>
        <v>122.9</v>
      </c>
      <c r="H182" s="79">
        <f t="shared" si="18"/>
        <v>100</v>
      </c>
    </row>
    <row r="183" spans="1:8" ht="30">
      <c r="A183" s="199"/>
      <c r="B183" s="101"/>
      <c r="C183" s="101" t="s">
        <v>130</v>
      </c>
      <c r="D183" s="101"/>
      <c r="E183" s="88" t="s">
        <v>92</v>
      </c>
      <c r="F183" s="83">
        <f t="shared" si="22"/>
        <v>122.9</v>
      </c>
      <c r="G183" s="83">
        <f t="shared" si="22"/>
        <v>122.9</v>
      </c>
      <c r="H183" s="79">
        <f t="shared" si="18"/>
        <v>100</v>
      </c>
    </row>
    <row r="184" spans="1:8" ht="30">
      <c r="A184" s="199"/>
      <c r="B184" s="101"/>
      <c r="C184" s="101" t="s">
        <v>204</v>
      </c>
      <c r="D184" s="101"/>
      <c r="E184" s="91" t="s">
        <v>68</v>
      </c>
      <c r="F184" s="83">
        <f t="shared" si="22"/>
        <v>122.9</v>
      </c>
      <c r="G184" s="83">
        <f t="shared" si="22"/>
        <v>122.9</v>
      </c>
      <c r="H184" s="79">
        <f t="shared" si="18"/>
        <v>100</v>
      </c>
    </row>
    <row r="185" spans="1:8" ht="75">
      <c r="A185" s="199"/>
      <c r="B185" s="101"/>
      <c r="C185" s="101"/>
      <c r="D185" s="105" t="s">
        <v>34</v>
      </c>
      <c r="E185" s="89" t="s">
        <v>59</v>
      </c>
      <c r="F185" s="83">
        <v>122.9</v>
      </c>
      <c r="G185" s="83">
        <v>122.9</v>
      </c>
      <c r="H185" s="79">
        <f t="shared" si="18"/>
        <v>100</v>
      </c>
    </row>
    <row r="186" spans="1:8" ht="29.25">
      <c r="A186" s="199"/>
      <c r="B186" s="98" t="s">
        <v>250</v>
      </c>
      <c r="C186" s="98"/>
      <c r="D186" s="98"/>
      <c r="E186" s="87" t="s">
        <v>15</v>
      </c>
      <c r="F186" s="82">
        <f>F187+F197</f>
        <v>909.5</v>
      </c>
      <c r="G186" s="82">
        <f>G187+G197</f>
        <v>909.5</v>
      </c>
      <c r="H186" s="78">
        <f t="shared" si="18"/>
        <v>100</v>
      </c>
    </row>
    <row r="187" spans="1:8" ht="43.5">
      <c r="A187" s="199"/>
      <c r="B187" s="98" t="s">
        <v>251</v>
      </c>
      <c r="C187" s="98"/>
      <c r="D187" s="98"/>
      <c r="E187" s="87" t="s">
        <v>16</v>
      </c>
      <c r="F187" s="82">
        <f>F188</f>
        <v>109.5</v>
      </c>
      <c r="G187" s="82">
        <f>G188</f>
        <v>109.5</v>
      </c>
      <c r="H187" s="78">
        <f t="shared" si="18"/>
        <v>100</v>
      </c>
    </row>
    <row r="188" spans="1:8" ht="45">
      <c r="A188" s="199"/>
      <c r="B188" s="101"/>
      <c r="C188" s="101" t="s">
        <v>118</v>
      </c>
      <c r="D188" s="101"/>
      <c r="E188" s="90" t="s">
        <v>56</v>
      </c>
      <c r="F188" s="83">
        <f>F189+F193</f>
        <v>109.5</v>
      </c>
      <c r="G188" s="83">
        <f>G189+G193</f>
        <v>109.5</v>
      </c>
      <c r="H188" s="79">
        <f t="shared" si="18"/>
        <v>100</v>
      </c>
    </row>
    <row r="189" spans="1:8" ht="60">
      <c r="A189" s="199"/>
      <c r="B189" s="101"/>
      <c r="C189" s="101" t="s">
        <v>120</v>
      </c>
      <c r="D189" s="101"/>
      <c r="E189" s="90" t="s">
        <v>82</v>
      </c>
      <c r="F189" s="83">
        <f aca="true" t="shared" si="23" ref="F189:G191">F190</f>
        <v>101.9</v>
      </c>
      <c r="G189" s="83">
        <f t="shared" si="23"/>
        <v>101.9</v>
      </c>
      <c r="H189" s="79">
        <f t="shared" si="18"/>
        <v>100</v>
      </c>
    </row>
    <row r="190" spans="1:8" ht="75">
      <c r="A190" s="199"/>
      <c r="B190" s="101"/>
      <c r="C190" s="104" t="s">
        <v>132</v>
      </c>
      <c r="D190" s="101"/>
      <c r="E190" s="91" t="s">
        <v>131</v>
      </c>
      <c r="F190" s="83">
        <f t="shared" si="23"/>
        <v>101.9</v>
      </c>
      <c r="G190" s="83">
        <f t="shared" si="23"/>
        <v>101.9</v>
      </c>
      <c r="H190" s="79">
        <f t="shared" si="18"/>
        <v>100</v>
      </c>
    </row>
    <row r="191" spans="1:8" ht="45">
      <c r="A191" s="199"/>
      <c r="B191" s="101"/>
      <c r="C191" s="104" t="s">
        <v>134</v>
      </c>
      <c r="D191" s="101"/>
      <c r="E191" s="91" t="s">
        <v>133</v>
      </c>
      <c r="F191" s="83">
        <f t="shared" si="23"/>
        <v>101.9</v>
      </c>
      <c r="G191" s="83">
        <f t="shared" si="23"/>
        <v>101.9</v>
      </c>
      <c r="H191" s="79">
        <f t="shared" si="18"/>
        <v>100</v>
      </c>
    </row>
    <row r="192" spans="1:8" ht="30">
      <c r="A192" s="199"/>
      <c r="B192" s="101"/>
      <c r="C192" s="104"/>
      <c r="D192" s="105" t="s">
        <v>35</v>
      </c>
      <c r="E192" s="89" t="s">
        <v>237</v>
      </c>
      <c r="F192" s="83">
        <v>101.9</v>
      </c>
      <c r="G192" s="83">
        <v>101.9</v>
      </c>
      <c r="H192" s="79">
        <f t="shared" si="18"/>
        <v>100</v>
      </c>
    </row>
    <row r="193" spans="1:8" ht="45">
      <c r="A193" s="199"/>
      <c r="B193" s="101"/>
      <c r="C193" s="101" t="s">
        <v>135</v>
      </c>
      <c r="D193" s="105"/>
      <c r="E193" s="97" t="s">
        <v>80</v>
      </c>
      <c r="F193" s="83">
        <f aca="true" t="shared" si="24" ref="F193:G195">F194</f>
        <v>7.6</v>
      </c>
      <c r="G193" s="83">
        <f t="shared" si="24"/>
        <v>7.6</v>
      </c>
      <c r="H193" s="79">
        <f t="shared" si="18"/>
        <v>100</v>
      </c>
    </row>
    <row r="194" spans="1:8" ht="45">
      <c r="A194" s="199"/>
      <c r="B194" s="101"/>
      <c r="C194" s="101" t="s">
        <v>136</v>
      </c>
      <c r="D194" s="104"/>
      <c r="E194" s="91" t="s">
        <v>121</v>
      </c>
      <c r="F194" s="83">
        <f t="shared" si="24"/>
        <v>7.6</v>
      </c>
      <c r="G194" s="83">
        <f t="shared" si="24"/>
        <v>7.6</v>
      </c>
      <c r="H194" s="79">
        <f t="shared" si="18"/>
        <v>100</v>
      </c>
    </row>
    <row r="195" spans="1:8" ht="30">
      <c r="A195" s="199"/>
      <c r="B195" s="101"/>
      <c r="C195" s="101" t="s">
        <v>138</v>
      </c>
      <c r="D195" s="104"/>
      <c r="E195" s="91" t="s">
        <v>137</v>
      </c>
      <c r="F195" s="83">
        <f t="shared" si="24"/>
        <v>7.6</v>
      </c>
      <c r="G195" s="83">
        <f t="shared" si="24"/>
        <v>7.6</v>
      </c>
      <c r="H195" s="79">
        <f t="shared" si="18"/>
        <v>100</v>
      </c>
    </row>
    <row r="196" spans="1:8" ht="30">
      <c r="A196" s="199"/>
      <c r="B196" s="101"/>
      <c r="C196" s="101"/>
      <c r="D196" s="105" t="s">
        <v>35</v>
      </c>
      <c r="E196" s="89" t="s">
        <v>237</v>
      </c>
      <c r="F196" s="83">
        <v>7.6</v>
      </c>
      <c r="G196" s="83">
        <v>7.6</v>
      </c>
      <c r="H196" s="79">
        <f t="shared" si="18"/>
        <v>100</v>
      </c>
    </row>
    <row r="197" spans="1:8" ht="15.75">
      <c r="A197" s="199"/>
      <c r="B197" s="98" t="s">
        <v>252</v>
      </c>
      <c r="C197" s="98"/>
      <c r="D197" s="98"/>
      <c r="E197" s="87" t="s">
        <v>17</v>
      </c>
      <c r="F197" s="82">
        <f aca="true" t="shared" si="25" ref="F197:G201">F198</f>
        <v>800</v>
      </c>
      <c r="G197" s="82">
        <f t="shared" si="25"/>
        <v>800</v>
      </c>
      <c r="H197" s="78">
        <f t="shared" si="18"/>
        <v>100</v>
      </c>
    </row>
    <row r="198" spans="1:8" ht="45">
      <c r="A198" s="199"/>
      <c r="B198" s="101"/>
      <c r="C198" s="101" t="s">
        <v>118</v>
      </c>
      <c r="D198" s="101"/>
      <c r="E198" s="90" t="s">
        <v>56</v>
      </c>
      <c r="F198" s="83">
        <f t="shared" si="25"/>
        <v>800</v>
      </c>
      <c r="G198" s="83">
        <f t="shared" si="25"/>
        <v>800</v>
      </c>
      <c r="H198" s="79">
        <f t="shared" si="18"/>
        <v>100</v>
      </c>
    </row>
    <row r="199" spans="1:8" ht="45">
      <c r="A199" s="199"/>
      <c r="B199" s="101"/>
      <c r="C199" s="101" t="s">
        <v>135</v>
      </c>
      <c r="D199" s="101"/>
      <c r="E199" s="97" t="s">
        <v>80</v>
      </c>
      <c r="F199" s="83">
        <f t="shared" si="25"/>
        <v>800</v>
      </c>
      <c r="G199" s="83">
        <f t="shared" si="25"/>
        <v>800</v>
      </c>
      <c r="H199" s="79">
        <f t="shared" si="18"/>
        <v>100</v>
      </c>
    </row>
    <row r="200" spans="1:8" ht="45">
      <c r="A200" s="199"/>
      <c r="B200" s="101"/>
      <c r="C200" s="101" t="s">
        <v>136</v>
      </c>
      <c r="D200" s="104"/>
      <c r="E200" s="91" t="s">
        <v>121</v>
      </c>
      <c r="F200" s="83">
        <f t="shared" si="25"/>
        <v>800</v>
      </c>
      <c r="G200" s="83">
        <f t="shared" si="25"/>
        <v>800</v>
      </c>
      <c r="H200" s="79">
        <f t="shared" si="18"/>
        <v>100</v>
      </c>
    </row>
    <row r="201" spans="1:8" ht="30">
      <c r="A201" s="199"/>
      <c r="B201" s="101"/>
      <c r="C201" s="101" t="s">
        <v>138</v>
      </c>
      <c r="D201" s="104"/>
      <c r="E201" s="91" t="s">
        <v>137</v>
      </c>
      <c r="F201" s="83">
        <f t="shared" si="25"/>
        <v>800</v>
      </c>
      <c r="G201" s="83">
        <f t="shared" si="25"/>
        <v>800</v>
      </c>
      <c r="H201" s="79">
        <f t="shared" si="18"/>
        <v>100</v>
      </c>
    </row>
    <row r="202" spans="1:8" ht="30">
      <c r="A202" s="199"/>
      <c r="B202" s="101"/>
      <c r="C202" s="101"/>
      <c r="D202" s="105" t="s">
        <v>35</v>
      </c>
      <c r="E202" s="89" t="s">
        <v>237</v>
      </c>
      <c r="F202" s="83">
        <v>800</v>
      </c>
      <c r="G202" s="83">
        <v>800</v>
      </c>
      <c r="H202" s="79">
        <f t="shared" si="18"/>
        <v>100</v>
      </c>
    </row>
    <row r="203" spans="1:8" ht="15.75">
      <c r="A203" s="199"/>
      <c r="B203" s="98" t="s">
        <v>46</v>
      </c>
      <c r="C203" s="98"/>
      <c r="D203" s="107"/>
      <c r="E203" s="93" t="s">
        <v>48</v>
      </c>
      <c r="F203" s="82">
        <f>F204+F217</f>
        <v>1478.5</v>
      </c>
      <c r="G203" s="82">
        <f>G204+G217</f>
        <v>1468.6999999999998</v>
      </c>
      <c r="H203" s="78">
        <f t="shared" si="18"/>
        <v>99.33716604666891</v>
      </c>
    </row>
    <row r="204" spans="1:8" ht="15.75">
      <c r="A204" s="199"/>
      <c r="B204" s="98" t="s">
        <v>47</v>
      </c>
      <c r="C204" s="98"/>
      <c r="D204" s="107"/>
      <c r="E204" s="93" t="s">
        <v>49</v>
      </c>
      <c r="F204" s="82">
        <f>F205+F210</f>
        <v>1411.9</v>
      </c>
      <c r="G204" s="82">
        <f>G205+G210</f>
        <v>1402.1</v>
      </c>
      <c r="H204" s="78">
        <f aca="true" t="shared" si="26" ref="H204:H267">G204/F204*100</f>
        <v>99.30589985126424</v>
      </c>
    </row>
    <row r="205" spans="1:8" ht="30.75" customHeight="1">
      <c r="A205" s="199"/>
      <c r="B205" s="110"/>
      <c r="C205" s="110" t="s">
        <v>139</v>
      </c>
      <c r="D205" s="110"/>
      <c r="E205" s="88" t="s">
        <v>54</v>
      </c>
      <c r="F205" s="83">
        <f aca="true" t="shared" si="27" ref="F205:G208">F206</f>
        <v>647.3</v>
      </c>
      <c r="G205" s="83">
        <f t="shared" si="27"/>
        <v>647.3</v>
      </c>
      <c r="H205" s="79">
        <f t="shared" si="26"/>
        <v>100</v>
      </c>
    </row>
    <row r="206" spans="1:8" ht="30">
      <c r="A206" s="199"/>
      <c r="B206" s="110"/>
      <c r="C206" s="110" t="s">
        <v>140</v>
      </c>
      <c r="D206" s="110"/>
      <c r="E206" s="88" t="s">
        <v>57</v>
      </c>
      <c r="F206" s="83">
        <f t="shared" si="27"/>
        <v>647.3</v>
      </c>
      <c r="G206" s="83">
        <f t="shared" si="27"/>
        <v>647.3</v>
      </c>
      <c r="H206" s="79">
        <f t="shared" si="26"/>
        <v>100</v>
      </c>
    </row>
    <row r="207" spans="1:8" ht="45">
      <c r="A207" s="199"/>
      <c r="B207" s="101"/>
      <c r="C207" s="101" t="s">
        <v>142</v>
      </c>
      <c r="D207" s="105"/>
      <c r="E207" s="88" t="s">
        <v>141</v>
      </c>
      <c r="F207" s="83">
        <f t="shared" si="27"/>
        <v>647.3</v>
      </c>
      <c r="G207" s="83">
        <f t="shared" si="27"/>
        <v>647.3</v>
      </c>
      <c r="H207" s="79">
        <f t="shared" si="26"/>
        <v>100</v>
      </c>
    </row>
    <row r="208" spans="1:8" ht="30">
      <c r="A208" s="199"/>
      <c r="B208" s="101"/>
      <c r="C208" s="101" t="s">
        <v>143</v>
      </c>
      <c r="D208" s="105"/>
      <c r="E208" s="88" t="s">
        <v>197</v>
      </c>
      <c r="F208" s="83">
        <f t="shared" si="27"/>
        <v>647.3</v>
      </c>
      <c r="G208" s="83">
        <f t="shared" si="27"/>
        <v>647.3</v>
      </c>
      <c r="H208" s="79">
        <f t="shared" si="26"/>
        <v>100</v>
      </c>
    </row>
    <row r="209" spans="1:8" ht="30">
      <c r="A209" s="199"/>
      <c r="B209" s="101"/>
      <c r="C209" s="101"/>
      <c r="D209" s="105" t="s">
        <v>35</v>
      </c>
      <c r="E209" s="89" t="s">
        <v>237</v>
      </c>
      <c r="F209" s="83">
        <v>647.3</v>
      </c>
      <c r="G209" s="83">
        <v>647.3</v>
      </c>
      <c r="H209" s="79">
        <f t="shared" si="26"/>
        <v>100</v>
      </c>
    </row>
    <row r="210" spans="1:8" ht="60">
      <c r="A210" s="199"/>
      <c r="B210" s="101"/>
      <c r="C210" s="104" t="s">
        <v>216</v>
      </c>
      <c r="D210" s="105"/>
      <c r="E210" s="89" t="s">
        <v>223</v>
      </c>
      <c r="F210" s="83">
        <f>F211</f>
        <v>764.6</v>
      </c>
      <c r="G210" s="83">
        <f>G211</f>
        <v>754.8000000000001</v>
      </c>
      <c r="H210" s="79">
        <f t="shared" si="26"/>
        <v>98.71828407010203</v>
      </c>
    </row>
    <row r="211" spans="1:8" ht="30">
      <c r="A211" s="199"/>
      <c r="B211" s="101"/>
      <c r="C211" s="101" t="s">
        <v>224</v>
      </c>
      <c r="D211" s="105"/>
      <c r="E211" s="89" t="s">
        <v>226</v>
      </c>
      <c r="F211" s="83">
        <f>F212</f>
        <v>764.6</v>
      </c>
      <c r="G211" s="83">
        <f>G212</f>
        <v>754.8000000000001</v>
      </c>
      <c r="H211" s="79">
        <f t="shared" si="26"/>
        <v>98.71828407010203</v>
      </c>
    </row>
    <row r="212" spans="1:8" ht="30">
      <c r="A212" s="199"/>
      <c r="B212" s="101"/>
      <c r="C212" s="101" t="s">
        <v>225</v>
      </c>
      <c r="D212" s="105"/>
      <c r="E212" s="89" t="s">
        <v>234</v>
      </c>
      <c r="F212" s="83">
        <f>F213+F215</f>
        <v>764.6</v>
      </c>
      <c r="G212" s="83">
        <f>G213+G215</f>
        <v>754.8000000000001</v>
      </c>
      <c r="H212" s="79">
        <f t="shared" si="26"/>
        <v>98.71828407010203</v>
      </c>
    </row>
    <row r="213" spans="1:8" ht="30">
      <c r="A213" s="199"/>
      <c r="B213" s="101"/>
      <c r="C213" s="101" t="s">
        <v>222</v>
      </c>
      <c r="D213" s="105"/>
      <c r="E213" s="89" t="s">
        <v>196</v>
      </c>
      <c r="F213" s="83">
        <f>F214</f>
        <v>701.2</v>
      </c>
      <c r="G213" s="83">
        <f>G214</f>
        <v>701.2</v>
      </c>
      <c r="H213" s="79">
        <f t="shared" si="26"/>
        <v>100</v>
      </c>
    </row>
    <row r="214" spans="1:8" ht="30">
      <c r="A214" s="199"/>
      <c r="B214" s="101"/>
      <c r="C214" s="101"/>
      <c r="D214" s="105" t="s">
        <v>35</v>
      </c>
      <c r="E214" s="89" t="s">
        <v>237</v>
      </c>
      <c r="F214" s="83">
        <v>701.2</v>
      </c>
      <c r="G214" s="83">
        <v>701.2</v>
      </c>
      <c r="H214" s="79">
        <f t="shared" si="26"/>
        <v>100</v>
      </c>
    </row>
    <row r="215" spans="1:8" ht="60">
      <c r="A215" s="199"/>
      <c r="B215" s="106"/>
      <c r="C215" s="106" t="s">
        <v>238</v>
      </c>
      <c r="D215" s="106"/>
      <c r="E215" s="89" t="s">
        <v>239</v>
      </c>
      <c r="F215" s="83">
        <f>F216</f>
        <v>63.4</v>
      </c>
      <c r="G215" s="83">
        <f>G216</f>
        <v>53.6</v>
      </c>
      <c r="H215" s="79">
        <f t="shared" si="26"/>
        <v>84.54258675078864</v>
      </c>
    </row>
    <row r="216" spans="1:8" ht="15.75">
      <c r="A216" s="199"/>
      <c r="B216" s="101"/>
      <c r="C216" s="101"/>
      <c r="D216" s="105" t="s">
        <v>8</v>
      </c>
      <c r="E216" s="89" t="s">
        <v>40</v>
      </c>
      <c r="F216" s="83">
        <v>63.4</v>
      </c>
      <c r="G216" s="83">
        <v>53.6</v>
      </c>
      <c r="H216" s="79">
        <f t="shared" si="26"/>
        <v>84.54258675078864</v>
      </c>
    </row>
    <row r="217" spans="1:8" ht="29.25">
      <c r="A217" s="199"/>
      <c r="B217" s="98" t="s">
        <v>200</v>
      </c>
      <c r="C217" s="101"/>
      <c r="D217" s="105"/>
      <c r="E217" s="93" t="s">
        <v>203</v>
      </c>
      <c r="F217" s="83">
        <f aca="true" t="shared" si="28" ref="F217:G220">F218</f>
        <v>66.6</v>
      </c>
      <c r="G217" s="83">
        <f t="shared" si="28"/>
        <v>66.6</v>
      </c>
      <c r="H217" s="79">
        <f t="shared" si="26"/>
        <v>100</v>
      </c>
    </row>
    <row r="218" spans="1:8" ht="30">
      <c r="A218" s="199"/>
      <c r="B218" s="110"/>
      <c r="C218" s="110" t="s">
        <v>123</v>
      </c>
      <c r="D218" s="110"/>
      <c r="E218" s="91" t="s">
        <v>201</v>
      </c>
      <c r="F218" s="83">
        <f t="shared" si="28"/>
        <v>66.6</v>
      </c>
      <c r="G218" s="83">
        <f t="shared" si="28"/>
        <v>66.6</v>
      </c>
      <c r="H218" s="79">
        <f t="shared" si="26"/>
        <v>100</v>
      </c>
    </row>
    <row r="219" spans="1:8" ht="30">
      <c r="A219" s="199"/>
      <c r="B219" s="110"/>
      <c r="C219" s="110" t="s">
        <v>124</v>
      </c>
      <c r="D219" s="110"/>
      <c r="E219" s="91" t="s">
        <v>202</v>
      </c>
      <c r="F219" s="83">
        <f t="shared" si="28"/>
        <v>66.6</v>
      </c>
      <c r="G219" s="83">
        <f t="shared" si="28"/>
        <v>66.6</v>
      </c>
      <c r="H219" s="79">
        <f t="shared" si="26"/>
        <v>100</v>
      </c>
    </row>
    <row r="220" spans="1:8" ht="30">
      <c r="A220" s="199"/>
      <c r="B220" s="110"/>
      <c r="C220" s="110" t="s">
        <v>127</v>
      </c>
      <c r="D220" s="110"/>
      <c r="E220" s="91" t="s">
        <v>126</v>
      </c>
      <c r="F220" s="83">
        <f t="shared" si="28"/>
        <v>66.6</v>
      </c>
      <c r="G220" s="83">
        <f t="shared" si="28"/>
        <v>66.6</v>
      </c>
      <c r="H220" s="79">
        <f t="shared" si="26"/>
        <v>100</v>
      </c>
    </row>
    <row r="221" spans="1:8" ht="30">
      <c r="A221" s="199"/>
      <c r="B221" s="101"/>
      <c r="C221" s="101"/>
      <c r="D221" s="105" t="s">
        <v>35</v>
      </c>
      <c r="E221" s="89" t="s">
        <v>237</v>
      </c>
      <c r="F221" s="83">
        <v>66.6</v>
      </c>
      <c r="G221" s="83">
        <v>66.6</v>
      </c>
      <c r="H221" s="79">
        <f t="shared" si="26"/>
        <v>100</v>
      </c>
    </row>
    <row r="222" spans="1:8" ht="15.75">
      <c r="A222" s="199"/>
      <c r="B222" s="102" t="s">
        <v>18</v>
      </c>
      <c r="C222" s="98"/>
      <c r="D222" s="98"/>
      <c r="E222" s="87" t="s">
        <v>19</v>
      </c>
      <c r="F222" s="82">
        <f>F223+F231+F239+F254</f>
        <v>4567.1</v>
      </c>
      <c r="G222" s="82">
        <f>G223+G231+G239+G254</f>
        <v>4567.1</v>
      </c>
      <c r="H222" s="78">
        <f t="shared" si="26"/>
        <v>100</v>
      </c>
    </row>
    <row r="223" spans="1:8" ht="15.75">
      <c r="A223" s="199"/>
      <c r="B223" s="102" t="s">
        <v>74</v>
      </c>
      <c r="C223" s="98"/>
      <c r="D223" s="98"/>
      <c r="E223" s="87" t="s">
        <v>75</v>
      </c>
      <c r="F223" s="82">
        <f aca="true" t="shared" si="29" ref="F223:G225">F224</f>
        <v>1097.9</v>
      </c>
      <c r="G223" s="82">
        <f t="shared" si="29"/>
        <v>1097.9</v>
      </c>
      <c r="H223" s="78">
        <f t="shared" si="26"/>
        <v>100</v>
      </c>
    </row>
    <row r="224" spans="1:8" ht="33" customHeight="1">
      <c r="A224" s="199"/>
      <c r="B224" s="110"/>
      <c r="C224" s="110" t="s">
        <v>139</v>
      </c>
      <c r="D224" s="110"/>
      <c r="E224" s="88" t="s">
        <v>54</v>
      </c>
      <c r="F224" s="83">
        <f t="shared" si="29"/>
        <v>1097.9</v>
      </c>
      <c r="G224" s="83">
        <f t="shared" si="29"/>
        <v>1097.9</v>
      </c>
      <c r="H224" s="79">
        <f t="shared" si="26"/>
        <v>100</v>
      </c>
    </row>
    <row r="225" spans="1:8" ht="30">
      <c r="A225" s="199"/>
      <c r="B225" s="110"/>
      <c r="C225" s="110" t="s">
        <v>140</v>
      </c>
      <c r="D225" s="110"/>
      <c r="E225" s="88" t="s">
        <v>57</v>
      </c>
      <c r="F225" s="83">
        <f t="shared" si="29"/>
        <v>1097.9</v>
      </c>
      <c r="G225" s="83">
        <f t="shared" si="29"/>
        <v>1097.9</v>
      </c>
      <c r="H225" s="79">
        <f t="shared" si="26"/>
        <v>100</v>
      </c>
    </row>
    <row r="226" spans="1:8" ht="30">
      <c r="A226" s="199"/>
      <c r="B226" s="102"/>
      <c r="C226" s="101" t="s">
        <v>145</v>
      </c>
      <c r="D226" s="105"/>
      <c r="E226" s="88" t="s">
        <v>144</v>
      </c>
      <c r="F226" s="83">
        <f>F227+F229</f>
        <v>1097.9</v>
      </c>
      <c r="G226" s="83">
        <f>G227+G229</f>
        <v>1097.9</v>
      </c>
      <c r="H226" s="79">
        <f t="shared" si="26"/>
        <v>100</v>
      </c>
    </row>
    <row r="227" spans="1:8" ht="15.75">
      <c r="A227" s="199"/>
      <c r="B227" s="102"/>
      <c r="C227" s="101" t="s">
        <v>146</v>
      </c>
      <c r="D227" s="105"/>
      <c r="E227" s="114" t="s">
        <v>148</v>
      </c>
      <c r="F227" s="83">
        <f>F228</f>
        <v>615.8</v>
      </c>
      <c r="G227" s="83">
        <f>G228</f>
        <v>615.8</v>
      </c>
      <c r="H227" s="79">
        <f t="shared" si="26"/>
        <v>100</v>
      </c>
    </row>
    <row r="228" spans="1:8" ht="30">
      <c r="A228" s="199"/>
      <c r="B228" s="102"/>
      <c r="C228" s="101"/>
      <c r="D228" s="105" t="s">
        <v>38</v>
      </c>
      <c r="E228" s="89" t="s">
        <v>39</v>
      </c>
      <c r="F228" s="83">
        <v>615.8</v>
      </c>
      <c r="G228" s="83">
        <v>615.8</v>
      </c>
      <c r="H228" s="79">
        <f t="shared" si="26"/>
        <v>100</v>
      </c>
    </row>
    <row r="229" spans="1:8" ht="15.75">
      <c r="A229" s="199"/>
      <c r="B229" s="102"/>
      <c r="C229" s="101" t="s">
        <v>147</v>
      </c>
      <c r="D229" s="105"/>
      <c r="E229" s="88" t="s">
        <v>149</v>
      </c>
      <c r="F229" s="83">
        <f>F230</f>
        <v>482.1</v>
      </c>
      <c r="G229" s="83">
        <f>G230</f>
        <v>482.1</v>
      </c>
      <c r="H229" s="79">
        <f t="shared" si="26"/>
        <v>100</v>
      </c>
    </row>
    <row r="230" spans="1:8" ht="30">
      <c r="A230" s="199"/>
      <c r="B230" s="102"/>
      <c r="C230" s="101"/>
      <c r="D230" s="105" t="s">
        <v>38</v>
      </c>
      <c r="E230" s="89" t="s">
        <v>39</v>
      </c>
      <c r="F230" s="83">
        <v>482.1</v>
      </c>
      <c r="G230" s="83">
        <v>482.1</v>
      </c>
      <c r="H230" s="79">
        <f t="shared" si="26"/>
        <v>100</v>
      </c>
    </row>
    <row r="231" spans="1:8" ht="15.75">
      <c r="A231" s="199"/>
      <c r="B231" s="98" t="s">
        <v>253</v>
      </c>
      <c r="C231" s="98"/>
      <c r="D231" s="98"/>
      <c r="E231" s="87" t="s">
        <v>20</v>
      </c>
      <c r="F231" s="82">
        <f aca="true" t="shared" si="30" ref="F231:G233">F232</f>
        <v>310.40000000000003</v>
      </c>
      <c r="G231" s="82">
        <f t="shared" si="30"/>
        <v>310.40000000000003</v>
      </c>
      <c r="H231" s="78">
        <f t="shared" si="26"/>
        <v>100</v>
      </c>
    </row>
    <row r="232" spans="1:8" ht="32.25" customHeight="1">
      <c r="A232" s="199"/>
      <c r="B232" s="110"/>
      <c r="C232" s="110" t="s">
        <v>139</v>
      </c>
      <c r="D232" s="110"/>
      <c r="E232" s="88" t="s">
        <v>54</v>
      </c>
      <c r="F232" s="117">
        <f t="shared" si="30"/>
        <v>310.40000000000003</v>
      </c>
      <c r="G232" s="117">
        <f t="shared" si="30"/>
        <v>310.40000000000003</v>
      </c>
      <c r="H232" s="79">
        <f t="shared" si="26"/>
        <v>100</v>
      </c>
    </row>
    <row r="233" spans="1:8" ht="30">
      <c r="A233" s="199"/>
      <c r="B233" s="110"/>
      <c r="C233" s="110" t="s">
        <v>140</v>
      </c>
      <c r="D233" s="110"/>
      <c r="E233" s="88" t="s">
        <v>57</v>
      </c>
      <c r="F233" s="117">
        <f t="shared" si="30"/>
        <v>310.40000000000003</v>
      </c>
      <c r="G233" s="117">
        <f t="shared" si="30"/>
        <v>310.40000000000003</v>
      </c>
      <c r="H233" s="79">
        <f t="shared" si="26"/>
        <v>100</v>
      </c>
    </row>
    <row r="234" spans="1:8" ht="30">
      <c r="A234" s="199"/>
      <c r="B234" s="101"/>
      <c r="C234" s="101" t="s">
        <v>150</v>
      </c>
      <c r="D234" s="105"/>
      <c r="E234" s="88" t="s">
        <v>151</v>
      </c>
      <c r="F234" s="117">
        <f>F235+F237</f>
        <v>310.40000000000003</v>
      </c>
      <c r="G234" s="117">
        <f>G235+G237</f>
        <v>310.40000000000003</v>
      </c>
      <c r="H234" s="79">
        <f t="shared" si="26"/>
        <v>100</v>
      </c>
    </row>
    <row r="235" spans="1:8" ht="45">
      <c r="A235" s="199"/>
      <c r="B235" s="101"/>
      <c r="C235" s="101" t="s">
        <v>153</v>
      </c>
      <c r="D235" s="105"/>
      <c r="E235" s="88" t="s">
        <v>152</v>
      </c>
      <c r="F235" s="117">
        <f>F236</f>
        <v>263.8</v>
      </c>
      <c r="G235" s="117">
        <f>G236</f>
        <v>263.8</v>
      </c>
      <c r="H235" s="79">
        <f t="shared" si="26"/>
        <v>100</v>
      </c>
    </row>
    <row r="236" spans="1:8" ht="30">
      <c r="A236" s="199"/>
      <c r="B236" s="101"/>
      <c r="C236" s="101"/>
      <c r="D236" s="105" t="s">
        <v>35</v>
      </c>
      <c r="E236" s="89" t="s">
        <v>237</v>
      </c>
      <c r="F236" s="117">
        <v>263.8</v>
      </c>
      <c r="G236" s="117">
        <v>263.8</v>
      </c>
      <c r="H236" s="79">
        <f t="shared" si="26"/>
        <v>100</v>
      </c>
    </row>
    <row r="237" spans="1:8" ht="30">
      <c r="A237" s="199"/>
      <c r="B237" s="101"/>
      <c r="C237" s="101" t="s">
        <v>155</v>
      </c>
      <c r="D237" s="104"/>
      <c r="E237" s="88" t="s">
        <v>154</v>
      </c>
      <c r="F237" s="83">
        <f>F238</f>
        <v>46.6</v>
      </c>
      <c r="G237" s="83">
        <f>G238</f>
        <v>46.6</v>
      </c>
      <c r="H237" s="79">
        <f t="shared" si="26"/>
        <v>100</v>
      </c>
    </row>
    <row r="238" spans="1:8" ht="30">
      <c r="A238" s="199"/>
      <c r="B238" s="101"/>
      <c r="C238" s="101"/>
      <c r="D238" s="105" t="s">
        <v>35</v>
      </c>
      <c r="E238" s="89" t="s">
        <v>237</v>
      </c>
      <c r="F238" s="83">
        <v>46.6</v>
      </c>
      <c r="G238" s="83">
        <v>46.6</v>
      </c>
      <c r="H238" s="79">
        <f t="shared" si="26"/>
        <v>100</v>
      </c>
    </row>
    <row r="239" spans="1:8" ht="15.75">
      <c r="A239" s="199"/>
      <c r="B239" s="98" t="s">
        <v>21</v>
      </c>
      <c r="C239" s="98"/>
      <c r="D239" s="98"/>
      <c r="E239" s="87" t="s">
        <v>22</v>
      </c>
      <c r="F239" s="82">
        <f>F240+F249</f>
        <v>876.8</v>
      </c>
      <c r="G239" s="82">
        <f>G240+G249</f>
        <v>876.8</v>
      </c>
      <c r="H239" s="78">
        <f t="shared" si="26"/>
        <v>100</v>
      </c>
    </row>
    <row r="240" spans="1:8" ht="32.25" customHeight="1">
      <c r="A240" s="199"/>
      <c r="B240" s="110"/>
      <c r="C240" s="110" t="s">
        <v>139</v>
      </c>
      <c r="D240" s="110"/>
      <c r="E240" s="88" t="s">
        <v>54</v>
      </c>
      <c r="F240" s="83">
        <f>F241</f>
        <v>488.8</v>
      </c>
      <c r="G240" s="83">
        <f>G241</f>
        <v>488.8</v>
      </c>
      <c r="H240" s="79">
        <f t="shared" si="26"/>
        <v>100</v>
      </c>
    </row>
    <row r="241" spans="1:8" ht="30">
      <c r="A241" s="199"/>
      <c r="B241" s="110"/>
      <c r="C241" s="110" t="s">
        <v>140</v>
      </c>
      <c r="D241" s="110"/>
      <c r="E241" s="88" t="s">
        <v>57</v>
      </c>
      <c r="F241" s="83">
        <f>F242</f>
        <v>488.8</v>
      </c>
      <c r="G241" s="83">
        <f>G242</f>
        <v>488.8</v>
      </c>
      <c r="H241" s="79">
        <f t="shared" si="26"/>
        <v>100</v>
      </c>
    </row>
    <row r="242" spans="1:8" ht="30" customHeight="1">
      <c r="A242" s="199"/>
      <c r="B242" s="101"/>
      <c r="C242" s="104" t="s">
        <v>156</v>
      </c>
      <c r="D242" s="105"/>
      <c r="E242" s="89" t="s">
        <v>157</v>
      </c>
      <c r="F242" s="83">
        <f>F243+F245+F247</f>
        <v>488.8</v>
      </c>
      <c r="G242" s="83">
        <f>G243+G245+G247</f>
        <v>488.8</v>
      </c>
      <c r="H242" s="79">
        <f t="shared" si="26"/>
        <v>100</v>
      </c>
    </row>
    <row r="243" spans="1:8" ht="30">
      <c r="A243" s="199"/>
      <c r="B243" s="101"/>
      <c r="C243" s="104" t="s">
        <v>159</v>
      </c>
      <c r="D243" s="105"/>
      <c r="E243" s="89" t="s">
        <v>158</v>
      </c>
      <c r="F243" s="83">
        <f>F244</f>
        <v>383.9</v>
      </c>
      <c r="G243" s="83">
        <f>G244</f>
        <v>383.9</v>
      </c>
      <c r="H243" s="79">
        <f t="shared" si="26"/>
        <v>100</v>
      </c>
    </row>
    <row r="244" spans="1:8" ht="30">
      <c r="A244" s="199"/>
      <c r="B244" s="101"/>
      <c r="C244" s="104"/>
      <c r="D244" s="105" t="s">
        <v>35</v>
      </c>
      <c r="E244" s="89" t="s">
        <v>237</v>
      </c>
      <c r="F244" s="83">
        <v>383.9</v>
      </c>
      <c r="G244" s="83">
        <v>383.9</v>
      </c>
      <c r="H244" s="79">
        <f t="shared" si="26"/>
        <v>100</v>
      </c>
    </row>
    <row r="245" spans="1:8" ht="15.75">
      <c r="A245" s="199"/>
      <c r="B245" s="101"/>
      <c r="C245" s="104" t="s">
        <v>160</v>
      </c>
      <c r="D245" s="105"/>
      <c r="E245" s="89" t="s">
        <v>162</v>
      </c>
      <c r="F245" s="83">
        <f>F246</f>
        <v>102.1</v>
      </c>
      <c r="G245" s="83">
        <f>G246</f>
        <v>102.1</v>
      </c>
      <c r="H245" s="79">
        <f t="shared" si="26"/>
        <v>100</v>
      </c>
    </row>
    <row r="246" spans="1:8" ht="30">
      <c r="A246" s="199"/>
      <c r="B246" s="101"/>
      <c r="C246" s="104"/>
      <c r="D246" s="105" t="s">
        <v>35</v>
      </c>
      <c r="E246" s="89" t="s">
        <v>237</v>
      </c>
      <c r="F246" s="83">
        <v>102.1</v>
      </c>
      <c r="G246" s="83">
        <v>102.1</v>
      </c>
      <c r="H246" s="79">
        <f t="shared" si="26"/>
        <v>100</v>
      </c>
    </row>
    <row r="247" spans="1:8" ht="30">
      <c r="A247" s="199"/>
      <c r="B247" s="101"/>
      <c r="C247" s="104" t="s">
        <v>161</v>
      </c>
      <c r="D247" s="105"/>
      <c r="E247" s="89" t="s">
        <v>163</v>
      </c>
      <c r="F247" s="83">
        <f>F248</f>
        <v>2.8</v>
      </c>
      <c r="G247" s="83">
        <f>G248</f>
        <v>2.8</v>
      </c>
      <c r="H247" s="79">
        <f t="shared" si="26"/>
        <v>100</v>
      </c>
    </row>
    <row r="248" spans="1:8" ht="30">
      <c r="A248" s="199"/>
      <c r="B248" s="101"/>
      <c r="C248" s="104"/>
      <c r="D248" s="105" t="s">
        <v>35</v>
      </c>
      <c r="E248" s="89" t="s">
        <v>237</v>
      </c>
      <c r="F248" s="83">
        <v>2.8</v>
      </c>
      <c r="G248" s="83">
        <v>2.8</v>
      </c>
      <c r="H248" s="79">
        <f t="shared" si="26"/>
        <v>100</v>
      </c>
    </row>
    <row r="249" spans="1:8" ht="60">
      <c r="A249" s="199"/>
      <c r="B249" s="101"/>
      <c r="C249" s="104" t="s">
        <v>216</v>
      </c>
      <c r="D249" s="105"/>
      <c r="E249" s="89" t="s">
        <v>223</v>
      </c>
      <c r="F249" s="83">
        <f aca="true" t="shared" si="31" ref="F249:G252">F250</f>
        <v>388</v>
      </c>
      <c r="G249" s="83">
        <f t="shared" si="31"/>
        <v>388</v>
      </c>
      <c r="H249" s="79">
        <f t="shared" si="26"/>
        <v>100</v>
      </c>
    </row>
    <row r="250" spans="1:8" ht="30">
      <c r="A250" s="199"/>
      <c r="B250" s="101"/>
      <c r="C250" s="104" t="s">
        <v>217</v>
      </c>
      <c r="D250" s="105"/>
      <c r="E250" s="89" t="s">
        <v>220</v>
      </c>
      <c r="F250" s="83">
        <f t="shared" si="31"/>
        <v>388</v>
      </c>
      <c r="G250" s="83">
        <f t="shared" si="31"/>
        <v>388</v>
      </c>
      <c r="H250" s="79">
        <f t="shared" si="26"/>
        <v>100</v>
      </c>
    </row>
    <row r="251" spans="1:8" ht="45">
      <c r="A251" s="199"/>
      <c r="B251" s="101"/>
      <c r="C251" s="104" t="s">
        <v>218</v>
      </c>
      <c r="D251" s="105"/>
      <c r="E251" s="89" t="s">
        <v>221</v>
      </c>
      <c r="F251" s="83">
        <f t="shared" si="31"/>
        <v>388</v>
      </c>
      <c r="G251" s="83">
        <f t="shared" si="31"/>
        <v>388</v>
      </c>
      <c r="H251" s="79">
        <f t="shared" si="26"/>
        <v>100</v>
      </c>
    </row>
    <row r="252" spans="1:8" ht="30">
      <c r="A252" s="199"/>
      <c r="B252" s="101"/>
      <c r="C252" s="104" t="s">
        <v>219</v>
      </c>
      <c r="D252" s="105"/>
      <c r="E252" s="89" t="s">
        <v>158</v>
      </c>
      <c r="F252" s="83">
        <f t="shared" si="31"/>
        <v>388</v>
      </c>
      <c r="G252" s="83">
        <f t="shared" si="31"/>
        <v>388</v>
      </c>
      <c r="H252" s="79">
        <f t="shared" si="26"/>
        <v>100</v>
      </c>
    </row>
    <row r="253" spans="1:8" ht="30">
      <c r="A253" s="199"/>
      <c r="B253" s="101"/>
      <c r="C253" s="104"/>
      <c r="D253" s="105" t="s">
        <v>35</v>
      </c>
      <c r="E253" s="89" t="s">
        <v>237</v>
      </c>
      <c r="F253" s="83">
        <v>388</v>
      </c>
      <c r="G253" s="83">
        <v>388</v>
      </c>
      <c r="H253" s="79">
        <f t="shared" si="26"/>
        <v>100</v>
      </c>
    </row>
    <row r="254" spans="1:8" ht="29.25">
      <c r="A254" s="199"/>
      <c r="B254" s="98" t="s">
        <v>60</v>
      </c>
      <c r="C254" s="98"/>
      <c r="D254" s="107"/>
      <c r="E254" s="93" t="s">
        <v>61</v>
      </c>
      <c r="F254" s="118">
        <f aca="true" t="shared" si="32" ref="F254:G258">F255</f>
        <v>2282</v>
      </c>
      <c r="G254" s="118">
        <f t="shared" si="32"/>
        <v>2282</v>
      </c>
      <c r="H254" s="78">
        <f t="shared" si="26"/>
        <v>100</v>
      </c>
    </row>
    <row r="255" spans="1:8" ht="29.25" customHeight="1">
      <c r="A255" s="199"/>
      <c r="B255" s="110"/>
      <c r="C255" s="110" t="s">
        <v>139</v>
      </c>
      <c r="D255" s="110"/>
      <c r="E255" s="88" t="s">
        <v>54</v>
      </c>
      <c r="F255" s="117">
        <f t="shared" si="32"/>
        <v>2282</v>
      </c>
      <c r="G255" s="117">
        <f t="shared" si="32"/>
        <v>2282</v>
      </c>
      <c r="H255" s="79">
        <f t="shared" si="26"/>
        <v>100</v>
      </c>
    </row>
    <row r="256" spans="1:8" ht="30">
      <c r="A256" s="199"/>
      <c r="B256" s="101"/>
      <c r="C256" s="101" t="s">
        <v>165</v>
      </c>
      <c r="D256" s="105"/>
      <c r="E256" s="89" t="s">
        <v>164</v>
      </c>
      <c r="F256" s="117">
        <f t="shared" si="32"/>
        <v>2282</v>
      </c>
      <c r="G256" s="117">
        <f t="shared" si="32"/>
        <v>2282</v>
      </c>
      <c r="H256" s="79">
        <f t="shared" si="26"/>
        <v>100</v>
      </c>
    </row>
    <row r="257" spans="1:8" ht="30">
      <c r="A257" s="199"/>
      <c r="B257" s="101"/>
      <c r="C257" s="101" t="s">
        <v>167</v>
      </c>
      <c r="D257" s="105"/>
      <c r="E257" s="88" t="s">
        <v>166</v>
      </c>
      <c r="F257" s="117">
        <f t="shared" si="32"/>
        <v>2282</v>
      </c>
      <c r="G257" s="117">
        <f t="shared" si="32"/>
        <v>2282</v>
      </c>
      <c r="H257" s="79">
        <f t="shared" si="26"/>
        <v>100</v>
      </c>
    </row>
    <row r="258" spans="1:8" ht="31.5" customHeight="1">
      <c r="A258" s="199"/>
      <c r="B258" s="101"/>
      <c r="C258" s="101" t="s">
        <v>169</v>
      </c>
      <c r="D258" s="105"/>
      <c r="E258" s="88" t="s">
        <v>168</v>
      </c>
      <c r="F258" s="117">
        <f t="shared" si="32"/>
        <v>2282</v>
      </c>
      <c r="G258" s="117">
        <f t="shared" si="32"/>
        <v>2282</v>
      </c>
      <c r="H258" s="79">
        <f t="shared" si="26"/>
        <v>100</v>
      </c>
    </row>
    <row r="259" spans="1:8" ht="30">
      <c r="A259" s="199"/>
      <c r="B259" s="101"/>
      <c r="C259" s="101"/>
      <c r="D259" s="105" t="s">
        <v>38</v>
      </c>
      <c r="E259" s="89" t="s">
        <v>39</v>
      </c>
      <c r="F259" s="117">
        <v>2282</v>
      </c>
      <c r="G259" s="117">
        <v>2282</v>
      </c>
      <c r="H259" s="79">
        <f t="shared" si="26"/>
        <v>100</v>
      </c>
    </row>
    <row r="260" spans="1:8" ht="15.75">
      <c r="A260" s="199"/>
      <c r="B260" s="102" t="s">
        <v>23</v>
      </c>
      <c r="C260" s="101"/>
      <c r="D260" s="101"/>
      <c r="E260" s="87" t="s">
        <v>62</v>
      </c>
      <c r="F260" s="82">
        <f aca="true" t="shared" si="33" ref="F260:G264">F261</f>
        <v>2313.7000000000003</v>
      </c>
      <c r="G260" s="82">
        <f t="shared" si="33"/>
        <v>2313.7000000000003</v>
      </c>
      <c r="H260" s="78">
        <f t="shared" si="26"/>
        <v>100</v>
      </c>
    </row>
    <row r="261" spans="1:8" ht="15.75">
      <c r="A261" s="199"/>
      <c r="B261" s="102" t="s">
        <v>24</v>
      </c>
      <c r="C261" s="98"/>
      <c r="D261" s="98"/>
      <c r="E261" s="87" t="s">
        <v>25</v>
      </c>
      <c r="F261" s="82">
        <f t="shared" si="33"/>
        <v>2313.7000000000003</v>
      </c>
      <c r="G261" s="82">
        <f t="shared" si="33"/>
        <v>2313.7000000000003</v>
      </c>
      <c r="H261" s="78">
        <f t="shared" si="26"/>
        <v>100</v>
      </c>
    </row>
    <row r="262" spans="1:8" ht="45">
      <c r="A262" s="199"/>
      <c r="B262" s="102"/>
      <c r="C262" s="101" t="s">
        <v>170</v>
      </c>
      <c r="D262" s="105"/>
      <c r="E262" s="89" t="s">
        <v>76</v>
      </c>
      <c r="F262" s="83">
        <f t="shared" si="33"/>
        <v>2313.7000000000003</v>
      </c>
      <c r="G262" s="83">
        <f t="shared" si="33"/>
        <v>2313.7000000000003</v>
      </c>
      <c r="H262" s="79">
        <f t="shared" si="26"/>
        <v>100</v>
      </c>
    </row>
    <row r="263" spans="1:8" ht="30">
      <c r="A263" s="199"/>
      <c r="B263" s="101"/>
      <c r="C263" s="111" t="s">
        <v>171</v>
      </c>
      <c r="D263" s="105"/>
      <c r="E263" s="89" t="s">
        <v>77</v>
      </c>
      <c r="F263" s="83">
        <f t="shared" si="33"/>
        <v>2313.7000000000003</v>
      </c>
      <c r="G263" s="83">
        <f t="shared" si="33"/>
        <v>2313.7000000000003</v>
      </c>
      <c r="H263" s="79">
        <f t="shared" si="26"/>
        <v>100</v>
      </c>
    </row>
    <row r="264" spans="1:8" ht="30">
      <c r="A264" s="199"/>
      <c r="B264" s="101"/>
      <c r="C264" s="111" t="s">
        <v>172</v>
      </c>
      <c r="D264" s="105"/>
      <c r="E264" s="88" t="s">
        <v>173</v>
      </c>
      <c r="F264" s="83">
        <f t="shared" si="33"/>
        <v>2313.7000000000003</v>
      </c>
      <c r="G264" s="83">
        <f t="shared" si="33"/>
        <v>2313.7000000000003</v>
      </c>
      <c r="H264" s="79">
        <f t="shared" si="26"/>
        <v>100</v>
      </c>
    </row>
    <row r="265" spans="1:8" ht="33" customHeight="1">
      <c r="A265" s="199"/>
      <c r="B265" s="101"/>
      <c r="C265" s="111" t="s">
        <v>174</v>
      </c>
      <c r="D265" s="105"/>
      <c r="E265" s="88" t="s">
        <v>168</v>
      </c>
      <c r="F265" s="83">
        <f>F266+F267</f>
        <v>2313.7000000000003</v>
      </c>
      <c r="G265" s="83">
        <f>G266+G267</f>
        <v>2313.7000000000003</v>
      </c>
      <c r="H265" s="79">
        <f t="shared" si="26"/>
        <v>100</v>
      </c>
    </row>
    <row r="266" spans="1:8" ht="30">
      <c r="A266" s="199"/>
      <c r="B266" s="101"/>
      <c r="C266" s="111"/>
      <c r="D266" s="105" t="s">
        <v>35</v>
      </c>
      <c r="E266" s="89" t="s">
        <v>237</v>
      </c>
      <c r="F266" s="83">
        <v>145.3</v>
      </c>
      <c r="G266" s="83">
        <v>145.3</v>
      </c>
      <c r="H266" s="79">
        <f t="shared" si="26"/>
        <v>100</v>
      </c>
    </row>
    <row r="267" spans="1:8" ht="30">
      <c r="A267" s="199"/>
      <c r="B267" s="101"/>
      <c r="C267" s="111"/>
      <c r="D267" s="105" t="s">
        <v>38</v>
      </c>
      <c r="E267" s="89" t="s">
        <v>39</v>
      </c>
      <c r="F267" s="83">
        <v>2168.4</v>
      </c>
      <c r="G267" s="83">
        <v>2168.4</v>
      </c>
      <c r="H267" s="79">
        <f t="shared" si="26"/>
        <v>100</v>
      </c>
    </row>
    <row r="268" spans="1:8" ht="15.75">
      <c r="A268" s="199"/>
      <c r="B268" s="98" t="s">
        <v>26</v>
      </c>
      <c r="C268" s="101"/>
      <c r="D268" s="101"/>
      <c r="E268" s="87" t="s">
        <v>27</v>
      </c>
      <c r="F268" s="82">
        <f>F269+F275</f>
        <v>57.2</v>
      </c>
      <c r="G268" s="82">
        <f>G269+G275</f>
        <v>57.2</v>
      </c>
      <c r="H268" s="78">
        <f aca="true" t="shared" si="34" ref="H268:H297">G268/F268*100</f>
        <v>100</v>
      </c>
    </row>
    <row r="269" spans="1:8" ht="15.75">
      <c r="A269" s="199"/>
      <c r="B269" s="98" t="s">
        <v>28</v>
      </c>
      <c r="C269" s="98"/>
      <c r="D269" s="98"/>
      <c r="E269" s="87" t="s">
        <v>29</v>
      </c>
      <c r="F269" s="82">
        <f>F270</f>
        <v>55.1</v>
      </c>
      <c r="G269" s="82">
        <f>G270</f>
        <v>55.1</v>
      </c>
      <c r="H269" s="78">
        <f t="shared" si="34"/>
        <v>100</v>
      </c>
    </row>
    <row r="270" spans="1:8" ht="45">
      <c r="A270" s="199"/>
      <c r="B270" s="98"/>
      <c r="C270" s="101" t="s">
        <v>89</v>
      </c>
      <c r="D270" s="101"/>
      <c r="E270" s="88" t="s">
        <v>50</v>
      </c>
      <c r="F270" s="83">
        <f>F271</f>
        <v>55.1</v>
      </c>
      <c r="G270" s="83">
        <f>G271</f>
        <v>55.1</v>
      </c>
      <c r="H270" s="79">
        <f t="shared" si="34"/>
        <v>100</v>
      </c>
    </row>
    <row r="271" spans="1:8" ht="45">
      <c r="A271" s="199"/>
      <c r="B271" s="98"/>
      <c r="C271" s="101" t="s">
        <v>90</v>
      </c>
      <c r="D271" s="101"/>
      <c r="E271" s="88" t="s">
        <v>51</v>
      </c>
      <c r="F271" s="83">
        <f>F274</f>
        <v>55.1</v>
      </c>
      <c r="G271" s="83">
        <f>G274</f>
        <v>55.1</v>
      </c>
      <c r="H271" s="79">
        <f t="shared" si="34"/>
        <v>100</v>
      </c>
    </row>
    <row r="272" spans="1:8" ht="30">
      <c r="A272" s="199"/>
      <c r="B272" s="98"/>
      <c r="C272" s="104" t="s">
        <v>175</v>
      </c>
      <c r="D272" s="105"/>
      <c r="E272" s="88" t="s">
        <v>176</v>
      </c>
      <c r="F272" s="83">
        <f>F273</f>
        <v>55.1</v>
      </c>
      <c r="G272" s="83">
        <f>G273</f>
        <v>55.1</v>
      </c>
      <c r="H272" s="79">
        <f t="shared" si="34"/>
        <v>100</v>
      </c>
    </row>
    <row r="273" spans="1:8" ht="30">
      <c r="A273" s="199"/>
      <c r="B273" s="98"/>
      <c r="C273" s="104" t="s">
        <v>177</v>
      </c>
      <c r="D273" s="105"/>
      <c r="E273" s="88" t="s">
        <v>78</v>
      </c>
      <c r="F273" s="83">
        <f>F274</f>
        <v>55.1</v>
      </c>
      <c r="G273" s="83">
        <f>G274</f>
        <v>55.1</v>
      </c>
      <c r="H273" s="79">
        <f t="shared" si="34"/>
        <v>100</v>
      </c>
    </row>
    <row r="274" spans="1:8" ht="15.75">
      <c r="A274" s="199"/>
      <c r="B274" s="98"/>
      <c r="C274" s="104"/>
      <c r="D274" s="105" t="s">
        <v>41</v>
      </c>
      <c r="E274" s="89" t="s">
        <v>42</v>
      </c>
      <c r="F274" s="83">
        <v>55.1</v>
      </c>
      <c r="G274" s="83">
        <v>55.1</v>
      </c>
      <c r="H274" s="79">
        <f t="shared" si="34"/>
        <v>100</v>
      </c>
    </row>
    <row r="275" spans="1:8" ht="15.75">
      <c r="A275" s="199"/>
      <c r="B275" s="98" t="s">
        <v>188</v>
      </c>
      <c r="C275" s="104"/>
      <c r="D275" s="105"/>
      <c r="E275" s="89" t="s">
        <v>189</v>
      </c>
      <c r="F275" s="83">
        <f aca="true" t="shared" si="35" ref="F275:G279">F276</f>
        <v>2.1</v>
      </c>
      <c r="G275" s="83">
        <f t="shared" si="35"/>
        <v>2.1</v>
      </c>
      <c r="H275" s="79">
        <f t="shared" si="34"/>
        <v>100</v>
      </c>
    </row>
    <row r="276" spans="1:8" ht="45">
      <c r="A276" s="199"/>
      <c r="B276" s="110"/>
      <c r="C276" s="110" t="s">
        <v>209</v>
      </c>
      <c r="D276" s="110"/>
      <c r="E276" s="91" t="s">
        <v>208</v>
      </c>
      <c r="F276" s="83">
        <f t="shared" si="35"/>
        <v>2.1</v>
      </c>
      <c r="G276" s="83">
        <f t="shared" si="35"/>
        <v>2.1</v>
      </c>
      <c r="H276" s="79">
        <f t="shared" si="34"/>
        <v>100</v>
      </c>
    </row>
    <row r="277" spans="1:8" ht="30">
      <c r="A277" s="199"/>
      <c r="B277" s="110"/>
      <c r="C277" s="110" t="s">
        <v>210</v>
      </c>
      <c r="D277" s="110"/>
      <c r="E277" s="91" t="s">
        <v>213</v>
      </c>
      <c r="F277" s="83">
        <f t="shared" si="35"/>
        <v>2.1</v>
      </c>
      <c r="G277" s="83">
        <f t="shared" si="35"/>
        <v>2.1</v>
      </c>
      <c r="H277" s="79">
        <f t="shared" si="34"/>
        <v>100</v>
      </c>
    </row>
    <row r="278" spans="1:8" ht="30">
      <c r="A278" s="199"/>
      <c r="B278" s="110"/>
      <c r="C278" s="110" t="s">
        <v>211</v>
      </c>
      <c r="D278" s="110"/>
      <c r="E278" s="91" t="s">
        <v>233</v>
      </c>
      <c r="F278" s="83">
        <f t="shared" si="35"/>
        <v>2.1</v>
      </c>
      <c r="G278" s="83">
        <f t="shared" si="35"/>
        <v>2.1</v>
      </c>
      <c r="H278" s="79">
        <f t="shared" si="34"/>
        <v>100</v>
      </c>
    </row>
    <row r="279" spans="1:8" ht="89.25" customHeight="1">
      <c r="A279" s="199"/>
      <c r="B279" s="98"/>
      <c r="C279" s="111" t="s">
        <v>236</v>
      </c>
      <c r="D279" s="105"/>
      <c r="E279" s="97" t="s">
        <v>206</v>
      </c>
      <c r="F279" s="83">
        <f t="shared" si="35"/>
        <v>2.1</v>
      </c>
      <c r="G279" s="83">
        <f t="shared" si="35"/>
        <v>2.1</v>
      </c>
      <c r="H279" s="79">
        <f t="shared" si="34"/>
        <v>100</v>
      </c>
    </row>
    <row r="280" spans="1:8" ht="30">
      <c r="A280" s="199"/>
      <c r="B280" s="98"/>
      <c r="C280" s="111"/>
      <c r="D280" s="105" t="s">
        <v>38</v>
      </c>
      <c r="E280" s="89" t="s">
        <v>39</v>
      </c>
      <c r="F280" s="83">
        <v>2.1</v>
      </c>
      <c r="G280" s="83">
        <v>2.1</v>
      </c>
      <c r="H280" s="79">
        <f t="shared" si="34"/>
        <v>100</v>
      </c>
    </row>
    <row r="281" spans="1:8" ht="15.75">
      <c r="A281" s="199"/>
      <c r="B281" s="98" t="s">
        <v>30</v>
      </c>
      <c r="C281" s="98"/>
      <c r="D281" s="104"/>
      <c r="E281" s="87" t="s">
        <v>31</v>
      </c>
      <c r="F281" s="82">
        <f aca="true" t="shared" si="36" ref="F281:G286">F282</f>
        <v>103.9</v>
      </c>
      <c r="G281" s="82">
        <f t="shared" si="36"/>
        <v>103.9</v>
      </c>
      <c r="H281" s="78">
        <f t="shared" si="34"/>
        <v>100</v>
      </c>
    </row>
    <row r="282" spans="1:8" ht="15.75">
      <c r="A282" s="199"/>
      <c r="B282" s="98" t="s">
        <v>32</v>
      </c>
      <c r="C282" s="98"/>
      <c r="D282" s="102"/>
      <c r="E282" s="87" t="s">
        <v>33</v>
      </c>
      <c r="F282" s="82">
        <f t="shared" si="36"/>
        <v>103.9</v>
      </c>
      <c r="G282" s="82">
        <f t="shared" si="36"/>
        <v>103.9</v>
      </c>
      <c r="H282" s="78">
        <f t="shared" si="34"/>
        <v>100</v>
      </c>
    </row>
    <row r="283" spans="1:8" ht="45">
      <c r="A283" s="199"/>
      <c r="B283" s="101"/>
      <c r="C283" s="101" t="s">
        <v>170</v>
      </c>
      <c r="D283" s="105"/>
      <c r="E283" s="89" t="s">
        <v>76</v>
      </c>
      <c r="F283" s="83">
        <f t="shared" si="36"/>
        <v>103.9</v>
      </c>
      <c r="G283" s="83">
        <f t="shared" si="36"/>
        <v>103.9</v>
      </c>
      <c r="H283" s="79">
        <f t="shared" si="34"/>
        <v>100</v>
      </c>
    </row>
    <row r="284" spans="1:8" ht="30">
      <c r="A284" s="199"/>
      <c r="B284" s="101"/>
      <c r="C284" s="111" t="s">
        <v>179</v>
      </c>
      <c r="D284" s="105"/>
      <c r="E284" s="88" t="s">
        <v>178</v>
      </c>
      <c r="F284" s="83">
        <f t="shared" si="36"/>
        <v>103.9</v>
      </c>
      <c r="G284" s="83">
        <f t="shared" si="36"/>
        <v>103.9</v>
      </c>
      <c r="H284" s="79">
        <f t="shared" si="34"/>
        <v>100</v>
      </c>
    </row>
    <row r="285" spans="1:8" ht="30">
      <c r="A285" s="199"/>
      <c r="B285" s="101"/>
      <c r="C285" s="111" t="s">
        <v>180</v>
      </c>
      <c r="D285" s="105"/>
      <c r="E285" s="88" t="s">
        <v>181</v>
      </c>
      <c r="F285" s="83">
        <f t="shared" si="36"/>
        <v>103.9</v>
      </c>
      <c r="G285" s="83">
        <f t="shared" si="36"/>
        <v>103.9</v>
      </c>
      <c r="H285" s="79">
        <f t="shared" si="34"/>
        <v>100</v>
      </c>
    </row>
    <row r="286" spans="1:8" ht="30">
      <c r="A286" s="199"/>
      <c r="B286" s="101"/>
      <c r="C286" s="111" t="s">
        <v>182</v>
      </c>
      <c r="D286" s="105"/>
      <c r="E286" s="88" t="s">
        <v>195</v>
      </c>
      <c r="F286" s="83">
        <f t="shared" si="36"/>
        <v>103.9</v>
      </c>
      <c r="G286" s="83">
        <f t="shared" si="36"/>
        <v>103.9</v>
      </c>
      <c r="H286" s="79">
        <f t="shared" si="34"/>
        <v>100</v>
      </c>
    </row>
    <row r="287" spans="1:8" ht="30">
      <c r="A287" s="199"/>
      <c r="B287" s="101"/>
      <c r="C287" s="111"/>
      <c r="D287" s="105" t="s">
        <v>35</v>
      </c>
      <c r="E287" s="89" t="s">
        <v>237</v>
      </c>
      <c r="F287" s="83">
        <v>103.9</v>
      </c>
      <c r="G287" s="83">
        <v>103.9</v>
      </c>
      <c r="H287" s="79">
        <f t="shared" si="34"/>
        <v>100</v>
      </c>
    </row>
    <row r="288" spans="1:8" ht="29.25">
      <c r="A288" s="198">
        <v>723</v>
      </c>
      <c r="B288" s="101"/>
      <c r="C288" s="101"/>
      <c r="D288" s="101"/>
      <c r="E288" s="93" t="s">
        <v>45</v>
      </c>
      <c r="F288" s="82">
        <f aca="true" t="shared" si="37" ref="F288:G291">F289</f>
        <v>93.6</v>
      </c>
      <c r="G288" s="82">
        <f t="shared" si="37"/>
        <v>93.6</v>
      </c>
      <c r="H288" s="78">
        <f t="shared" si="34"/>
        <v>100</v>
      </c>
    </row>
    <row r="289" spans="1:8" ht="15.75">
      <c r="A289" s="198"/>
      <c r="B289" s="98" t="s">
        <v>244</v>
      </c>
      <c r="C289" s="98"/>
      <c r="D289" s="98"/>
      <c r="E289" s="87" t="s">
        <v>4</v>
      </c>
      <c r="F289" s="82">
        <f t="shared" si="37"/>
        <v>93.6</v>
      </c>
      <c r="G289" s="82">
        <f t="shared" si="37"/>
        <v>93.6</v>
      </c>
      <c r="H289" s="78">
        <f t="shared" si="34"/>
        <v>100</v>
      </c>
    </row>
    <row r="290" spans="1:8" ht="57.75">
      <c r="A290" s="198"/>
      <c r="B290" s="98" t="s">
        <v>246</v>
      </c>
      <c r="C290" s="98"/>
      <c r="D290" s="98"/>
      <c r="E290" s="87" t="s">
        <v>6</v>
      </c>
      <c r="F290" s="82">
        <f t="shared" si="37"/>
        <v>93.6</v>
      </c>
      <c r="G290" s="82">
        <f t="shared" si="37"/>
        <v>93.6</v>
      </c>
      <c r="H290" s="78">
        <f t="shared" si="34"/>
        <v>100</v>
      </c>
    </row>
    <row r="291" spans="1:8" ht="30">
      <c r="A291" s="198"/>
      <c r="B291" s="101"/>
      <c r="C291" s="104" t="s">
        <v>183</v>
      </c>
      <c r="D291" s="101"/>
      <c r="E291" s="88" t="s">
        <v>184</v>
      </c>
      <c r="F291" s="83">
        <f t="shared" si="37"/>
        <v>93.6</v>
      </c>
      <c r="G291" s="83">
        <f t="shared" si="37"/>
        <v>93.6</v>
      </c>
      <c r="H291" s="79">
        <f t="shared" si="34"/>
        <v>100</v>
      </c>
    </row>
    <row r="292" spans="1:8" ht="30">
      <c r="A292" s="198"/>
      <c r="B292" s="101"/>
      <c r="C292" s="104" t="s">
        <v>185</v>
      </c>
      <c r="D292" s="101"/>
      <c r="E292" s="88" t="s">
        <v>186</v>
      </c>
      <c r="F292" s="83">
        <f>F293+F295</f>
        <v>93.6</v>
      </c>
      <c r="G292" s="83">
        <f>G293+G295</f>
        <v>93.6</v>
      </c>
      <c r="H292" s="79">
        <f t="shared" si="34"/>
        <v>100</v>
      </c>
    </row>
    <row r="293" spans="1:8" ht="30">
      <c r="A293" s="198"/>
      <c r="B293" s="101"/>
      <c r="C293" s="104" t="s">
        <v>187</v>
      </c>
      <c r="D293" s="101"/>
      <c r="E293" s="88" t="s">
        <v>79</v>
      </c>
      <c r="F293" s="83">
        <f>F294</f>
        <v>89.6</v>
      </c>
      <c r="G293" s="83">
        <f>G294</f>
        <v>89.6</v>
      </c>
      <c r="H293" s="79">
        <f t="shared" si="34"/>
        <v>100</v>
      </c>
    </row>
    <row r="294" spans="1:8" ht="75">
      <c r="A294" s="198"/>
      <c r="B294" s="101"/>
      <c r="C294" s="101"/>
      <c r="D294" s="105" t="s">
        <v>34</v>
      </c>
      <c r="E294" s="89" t="s">
        <v>59</v>
      </c>
      <c r="F294" s="83">
        <v>89.6</v>
      </c>
      <c r="G294" s="83">
        <v>89.6</v>
      </c>
      <c r="H294" s="79">
        <f t="shared" si="34"/>
        <v>100</v>
      </c>
    </row>
    <row r="295" spans="1:8" ht="15.75">
      <c r="A295" s="198"/>
      <c r="B295" s="101"/>
      <c r="C295" s="101" t="s">
        <v>205</v>
      </c>
      <c r="D295" s="105"/>
      <c r="E295" s="88" t="s">
        <v>95</v>
      </c>
      <c r="F295" s="83">
        <f>F296</f>
        <v>4</v>
      </c>
      <c r="G295" s="83">
        <f>G296</f>
        <v>4</v>
      </c>
      <c r="H295" s="79">
        <f t="shared" si="34"/>
        <v>100</v>
      </c>
    </row>
    <row r="296" spans="1:8" ht="30">
      <c r="A296" s="198"/>
      <c r="B296" s="101"/>
      <c r="C296" s="101"/>
      <c r="D296" s="105" t="s">
        <v>35</v>
      </c>
      <c r="E296" s="89" t="s">
        <v>237</v>
      </c>
      <c r="F296" s="83">
        <v>4</v>
      </c>
      <c r="G296" s="83">
        <v>4</v>
      </c>
      <c r="H296" s="79">
        <f t="shared" si="34"/>
        <v>100</v>
      </c>
    </row>
    <row r="297" spans="1:8" ht="15.75">
      <c r="A297" s="85"/>
      <c r="B297" s="71"/>
      <c r="C297" s="71"/>
      <c r="D297" s="71"/>
      <c r="E297" s="113" t="s">
        <v>455</v>
      </c>
      <c r="F297" s="80">
        <f>F11+F18+F120+F135+F288</f>
        <v>18005.3</v>
      </c>
      <c r="G297" s="80">
        <f>G11+G18+G120+G135+G288</f>
        <v>17490.6</v>
      </c>
      <c r="H297" s="70">
        <f t="shared" si="34"/>
        <v>97.14139725525261</v>
      </c>
    </row>
  </sheetData>
  <sheetProtection/>
  <mergeCells count="11">
    <mergeCell ref="A288:A296"/>
    <mergeCell ref="A135:A287"/>
    <mergeCell ref="A18:A119"/>
    <mergeCell ref="A11:A17"/>
    <mergeCell ref="A120:A134"/>
    <mergeCell ref="B175:D175"/>
    <mergeCell ref="G1:H1"/>
    <mergeCell ref="G2:H2"/>
    <mergeCell ref="G3:H3"/>
    <mergeCell ref="G4:H4"/>
    <mergeCell ref="A6:H6"/>
  </mergeCells>
  <printOptions/>
  <pageMargins left="0.7874015748031497" right="0.7874015748031497" top="1.1811023622047245" bottom="0.3937007874015748" header="0.3937007874015748" footer="0"/>
  <pageSetup fitToHeight="0" fitToWidth="1" horizontalDpi="600" verticalDpi="600" orientation="landscape" paperSize="9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5.7109375" style="7" customWidth="1"/>
    <col min="2" max="2" width="59.421875" style="7" customWidth="1"/>
    <col min="3" max="3" width="15.421875" style="7" customWidth="1"/>
    <col min="4" max="4" width="14.28125" style="7" customWidth="1"/>
    <col min="5" max="16384" width="9.140625" style="7" customWidth="1"/>
  </cols>
  <sheetData>
    <row r="1" spans="1:4" ht="14.25" customHeight="1">
      <c r="A1"/>
      <c r="B1"/>
      <c r="C1" s="38" t="s">
        <v>87</v>
      </c>
      <c r="D1"/>
    </row>
    <row r="2" spans="1:4" ht="14.25" customHeight="1">
      <c r="A2"/>
      <c r="B2"/>
      <c r="C2" s="38" t="s">
        <v>432</v>
      </c>
      <c r="D2"/>
    </row>
    <row r="3" spans="1:4" ht="14.25" customHeight="1">
      <c r="A3"/>
      <c r="B3"/>
      <c r="C3" s="38" t="s">
        <v>433</v>
      </c>
      <c r="D3"/>
    </row>
    <row r="4" spans="1:4" ht="14.25" customHeight="1">
      <c r="A4"/>
      <c r="B4"/>
      <c r="C4" s="201" t="s">
        <v>467</v>
      </c>
      <c r="D4" s="201"/>
    </row>
    <row r="5" spans="1:4" ht="15.75">
      <c r="A5"/>
      <c r="B5"/>
      <c r="C5" s="44"/>
      <c r="D5" s="45"/>
    </row>
    <row r="6" spans="1:4" ht="15.75">
      <c r="A6" s="200" t="s">
        <v>458</v>
      </c>
      <c r="B6" s="200"/>
      <c r="C6" s="200"/>
      <c r="D6" s="200"/>
    </row>
    <row r="7" spans="1:4" ht="15.75">
      <c r="A7" s="200"/>
      <c r="B7" s="200"/>
      <c r="C7" s="200"/>
      <c r="D7" s="200"/>
    </row>
    <row r="8" spans="1:4" ht="15.75">
      <c r="A8" s="119"/>
      <c r="B8" s="119"/>
      <c r="C8" s="119"/>
      <c r="D8" s="119"/>
    </row>
    <row r="9" spans="1:4" ht="15.75">
      <c r="A9" s="46"/>
      <c r="B9" s="46"/>
      <c r="C9" s="46"/>
      <c r="D9" s="123" t="s">
        <v>256</v>
      </c>
    </row>
    <row r="10" spans="1:4" ht="72" customHeight="1">
      <c r="A10" s="124" t="s">
        <v>436</v>
      </c>
      <c r="B10" s="124" t="s">
        <v>83</v>
      </c>
      <c r="C10" s="124" t="s">
        <v>459</v>
      </c>
      <c r="D10" s="125" t="s">
        <v>460</v>
      </c>
    </row>
    <row r="11" spans="1:4" ht="15.75">
      <c r="A11" s="181">
        <v>1</v>
      </c>
      <c r="B11" s="181">
        <v>2</v>
      </c>
      <c r="C11" s="182">
        <v>3</v>
      </c>
      <c r="D11" s="182">
        <v>4</v>
      </c>
    </row>
    <row r="12" spans="1:4" ht="15.75" customHeight="1">
      <c r="A12" s="126" t="s">
        <v>84</v>
      </c>
      <c r="B12" s="126" t="s">
        <v>437</v>
      </c>
      <c r="C12" s="120">
        <f>C13</f>
        <v>1018.5999999999985</v>
      </c>
      <c r="D12" s="120">
        <f>D13</f>
        <v>99.09999999999854</v>
      </c>
    </row>
    <row r="13" spans="1:4" ht="30">
      <c r="A13" s="128" t="s">
        <v>438</v>
      </c>
      <c r="B13" s="127" t="s">
        <v>85</v>
      </c>
      <c r="C13" s="121">
        <f>C14+C17</f>
        <v>1018.5999999999985</v>
      </c>
      <c r="D13" s="121">
        <f>D14+D17</f>
        <v>99.09999999999854</v>
      </c>
    </row>
    <row r="14" spans="1:4" ht="15.75" customHeight="1">
      <c r="A14" s="128" t="s">
        <v>439</v>
      </c>
      <c r="B14" s="128" t="s">
        <v>440</v>
      </c>
      <c r="C14" s="122">
        <f>C15</f>
        <v>-16986.7</v>
      </c>
      <c r="D14" s="122">
        <f>D15</f>
        <v>-17391.5</v>
      </c>
    </row>
    <row r="15" spans="1:4" ht="15.75" customHeight="1">
      <c r="A15" s="129" t="s">
        <v>441</v>
      </c>
      <c r="B15" s="127" t="s">
        <v>442</v>
      </c>
      <c r="C15" s="121">
        <f>C16</f>
        <v>-16986.7</v>
      </c>
      <c r="D15" s="121">
        <f>D16</f>
        <v>-17391.5</v>
      </c>
    </row>
    <row r="16" spans="1:4" ht="30">
      <c r="A16" s="129" t="s">
        <v>443</v>
      </c>
      <c r="B16" s="127" t="s">
        <v>444</v>
      </c>
      <c r="C16" s="121">
        <v>-16986.7</v>
      </c>
      <c r="D16" s="121">
        <v>-17391.5</v>
      </c>
    </row>
    <row r="17" spans="1:4" ht="15.75" customHeight="1">
      <c r="A17" s="130" t="s">
        <v>445</v>
      </c>
      <c r="B17" s="128" t="s">
        <v>446</v>
      </c>
      <c r="C17" s="122">
        <f>C18</f>
        <v>18005.3</v>
      </c>
      <c r="D17" s="122">
        <f>D18</f>
        <v>17490.6</v>
      </c>
    </row>
    <row r="18" spans="1:4" ht="15.75" customHeight="1">
      <c r="A18" s="129" t="s">
        <v>447</v>
      </c>
      <c r="B18" s="127" t="s">
        <v>448</v>
      </c>
      <c r="C18" s="121">
        <f>C19</f>
        <v>18005.3</v>
      </c>
      <c r="D18" s="121">
        <f>D19</f>
        <v>17490.6</v>
      </c>
    </row>
    <row r="19" spans="1:4" ht="30">
      <c r="A19" s="129" t="s">
        <v>63</v>
      </c>
      <c r="B19" s="127" t="s">
        <v>86</v>
      </c>
      <c r="C19" s="121">
        <v>18005.3</v>
      </c>
      <c r="D19" s="121">
        <v>17490.6</v>
      </c>
    </row>
    <row r="20" spans="1:2" ht="15.75">
      <c r="A20" s="43"/>
      <c r="B20" s="43"/>
    </row>
  </sheetData>
  <sheetProtection/>
  <mergeCells count="2">
    <mergeCell ref="A6:D7"/>
    <mergeCell ref="C4:D4"/>
  </mergeCells>
  <printOptions/>
  <pageMargins left="0.7874015748031497" right="0.7874015748031497" top="1.1811023622047245" bottom="0.3937007874015748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0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9.7109375" style="2" customWidth="1"/>
    <col min="2" max="2" width="60.140625" style="3" customWidth="1"/>
    <col min="3" max="3" width="15.57421875" style="2" customWidth="1"/>
    <col min="4" max="4" width="14.7109375" style="2" customWidth="1"/>
    <col min="5" max="5" width="14.57421875" style="2" customWidth="1"/>
    <col min="6" max="16384" width="9.140625" style="2" customWidth="1"/>
  </cols>
  <sheetData>
    <row r="1" spans="2:5" ht="15.75">
      <c r="B1" s="6"/>
      <c r="C1" s="47"/>
      <c r="D1" s="38" t="s">
        <v>449</v>
      </c>
      <c r="E1" s="45"/>
    </row>
    <row r="2" spans="2:5" ht="16.5" customHeight="1">
      <c r="B2" s="31"/>
      <c r="C2" s="28"/>
      <c r="D2" s="38" t="s">
        <v>432</v>
      </c>
      <c r="E2" s="45"/>
    </row>
    <row r="3" spans="2:5" ht="18.75" customHeight="1">
      <c r="B3" s="6"/>
      <c r="C3" s="28"/>
      <c r="D3" s="38" t="s">
        <v>433</v>
      </c>
      <c r="E3" s="48"/>
    </row>
    <row r="4" spans="2:5" ht="15" customHeight="1">
      <c r="B4" s="6"/>
      <c r="C4" s="28"/>
      <c r="D4" s="201" t="s">
        <v>434</v>
      </c>
      <c r="E4" s="201"/>
    </row>
    <row r="5" spans="1:4" ht="18" customHeight="1">
      <c r="A5" s="1"/>
      <c r="B5" s="5"/>
      <c r="C5" s="5"/>
      <c r="D5" s="19"/>
    </row>
    <row r="6" spans="1:5" ht="32.25" customHeight="1">
      <c r="A6" s="202" t="s">
        <v>461</v>
      </c>
      <c r="B6" s="202"/>
      <c r="C6" s="202"/>
      <c r="D6" s="202"/>
      <c r="E6" s="202"/>
    </row>
    <row r="7" spans="1:5" ht="12.75" customHeight="1">
      <c r="A7" s="37"/>
      <c r="B7" s="37"/>
      <c r="C7" s="37"/>
      <c r="D7" s="37"/>
      <c r="E7" s="37"/>
    </row>
    <row r="8" spans="1:5" ht="18.75" customHeight="1">
      <c r="A8" s="4"/>
      <c r="B8" s="4"/>
      <c r="C8" s="4"/>
      <c r="E8" s="49" t="s">
        <v>256</v>
      </c>
    </row>
    <row r="9" spans="1:5" ht="33.75" customHeight="1">
      <c r="A9" s="168" t="s">
        <v>66</v>
      </c>
      <c r="B9" s="168" t="s">
        <v>73</v>
      </c>
      <c r="C9" s="66" t="s">
        <v>269</v>
      </c>
      <c r="D9" s="66" t="s">
        <v>259</v>
      </c>
      <c r="E9" s="67" t="s">
        <v>291</v>
      </c>
    </row>
    <row r="10" spans="1:5" ht="16.5" customHeight="1">
      <c r="A10" s="183">
        <v>1</v>
      </c>
      <c r="B10" s="183">
        <v>2</v>
      </c>
      <c r="C10" s="183">
        <v>3</v>
      </c>
      <c r="D10" s="184">
        <v>4</v>
      </c>
      <c r="E10" s="184">
        <v>5</v>
      </c>
    </row>
    <row r="11" spans="1:5" ht="28.5">
      <c r="A11" s="169" t="s">
        <v>70</v>
      </c>
      <c r="B11" s="131" t="s">
        <v>54</v>
      </c>
      <c r="C11" s="132">
        <f aca="true" t="shared" si="0" ref="C11:D13">C12</f>
        <v>842.8</v>
      </c>
      <c r="D11" s="132">
        <f t="shared" si="0"/>
        <v>785.5999999999999</v>
      </c>
      <c r="E11" s="170">
        <f>D11/C11*100</f>
        <v>93.21309919316563</v>
      </c>
    </row>
    <row r="12" spans="1:5" ht="30">
      <c r="A12" s="171" t="s">
        <v>227</v>
      </c>
      <c r="B12" s="133" t="s">
        <v>57</v>
      </c>
      <c r="C12" s="134">
        <f t="shared" si="0"/>
        <v>842.8</v>
      </c>
      <c r="D12" s="134">
        <f t="shared" si="0"/>
        <v>785.5999999999999</v>
      </c>
      <c r="E12" s="172">
        <f aca="true" t="shared" si="1" ref="E12:E20">D12/C12*100</f>
        <v>93.21309919316563</v>
      </c>
    </row>
    <row r="13" spans="1:5" ht="30">
      <c r="A13" s="171" t="s">
        <v>228</v>
      </c>
      <c r="B13" s="133" t="s">
        <v>141</v>
      </c>
      <c r="C13" s="134">
        <f t="shared" si="0"/>
        <v>842.8</v>
      </c>
      <c r="D13" s="134">
        <f t="shared" si="0"/>
        <v>785.5999999999999</v>
      </c>
      <c r="E13" s="172">
        <f t="shared" si="1"/>
        <v>93.21309919316563</v>
      </c>
    </row>
    <row r="14" spans="1:5" ht="30">
      <c r="A14" s="171" t="s">
        <v>229</v>
      </c>
      <c r="B14" s="133" t="s">
        <v>197</v>
      </c>
      <c r="C14" s="134">
        <f>'пр5_ КВСР 2018'!F209+'пр5_ КВСР 2018'!F70</f>
        <v>842.8</v>
      </c>
      <c r="D14" s="134">
        <f>'пр5_ КВСР 2018'!G209+'пр5_ КВСР 2018'!G70</f>
        <v>785.5999999999999</v>
      </c>
      <c r="E14" s="172">
        <f t="shared" si="1"/>
        <v>93.21309919316563</v>
      </c>
    </row>
    <row r="15" spans="1:5" ht="57">
      <c r="A15" s="173">
        <v>2</v>
      </c>
      <c r="B15" s="135" t="s">
        <v>223</v>
      </c>
      <c r="C15" s="136">
        <f>C16</f>
        <v>1000.3000000000001</v>
      </c>
      <c r="D15" s="136">
        <f>D16</f>
        <v>990.5000000000001</v>
      </c>
      <c r="E15" s="170">
        <f t="shared" si="1"/>
        <v>99.02029391182646</v>
      </c>
    </row>
    <row r="16" spans="1:5" ht="30">
      <c r="A16" s="174" t="s">
        <v>231</v>
      </c>
      <c r="B16" s="137" t="s">
        <v>226</v>
      </c>
      <c r="C16" s="138">
        <f>C17</f>
        <v>1000.3000000000001</v>
      </c>
      <c r="D16" s="138">
        <f>D17</f>
        <v>990.5000000000001</v>
      </c>
      <c r="E16" s="172">
        <f t="shared" si="1"/>
        <v>99.02029391182646</v>
      </c>
    </row>
    <row r="17" spans="1:5" ht="15.75">
      <c r="A17" s="175" t="s">
        <v>230</v>
      </c>
      <c r="B17" s="137" t="s">
        <v>234</v>
      </c>
      <c r="C17" s="138">
        <f>C18+C19</f>
        <v>1000.3000000000001</v>
      </c>
      <c r="D17" s="138">
        <f>D18+D19</f>
        <v>990.5000000000001</v>
      </c>
      <c r="E17" s="172">
        <f t="shared" si="1"/>
        <v>99.02029391182646</v>
      </c>
    </row>
    <row r="18" spans="1:5" ht="30">
      <c r="A18" s="175" t="s">
        <v>232</v>
      </c>
      <c r="B18" s="137" t="s">
        <v>196</v>
      </c>
      <c r="C18" s="138">
        <f>'пр5_ КВСР 2018'!F75+'пр5_ КВСР 2018'!F214</f>
        <v>936.9000000000001</v>
      </c>
      <c r="D18" s="138">
        <f>'пр5_ КВСР 2018'!G75+'пр5_ КВСР 2018'!G214</f>
        <v>936.9000000000001</v>
      </c>
      <c r="E18" s="172">
        <f t="shared" si="1"/>
        <v>100</v>
      </c>
    </row>
    <row r="19" spans="1:5" ht="49.5" customHeight="1">
      <c r="A19" s="175" t="s">
        <v>240</v>
      </c>
      <c r="B19" s="137" t="s">
        <v>239</v>
      </c>
      <c r="C19" s="138">
        <f>'пр5_ КВСР 2018'!F216</f>
        <v>63.4</v>
      </c>
      <c r="D19" s="138">
        <f>'пр5_ КВСР 2018'!G216</f>
        <v>53.6</v>
      </c>
      <c r="E19" s="172">
        <f t="shared" si="1"/>
        <v>84.54258675078864</v>
      </c>
    </row>
    <row r="20" spans="1:5" ht="22.5" customHeight="1">
      <c r="A20" s="176"/>
      <c r="B20" s="177" t="s">
        <v>81</v>
      </c>
      <c r="C20" s="136">
        <f>C11+C15</f>
        <v>1843.1</v>
      </c>
      <c r="D20" s="136">
        <f>D11+D15</f>
        <v>1776.1</v>
      </c>
      <c r="E20" s="170">
        <f t="shared" si="1"/>
        <v>96.36482013998156</v>
      </c>
    </row>
  </sheetData>
  <sheetProtection/>
  <mergeCells count="2">
    <mergeCell ref="A6:E6"/>
    <mergeCell ref="D4:E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2019-03-29T03:56:34Z</dcterms:modified>
  <cp:category/>
  <cp:version/>
  <cp:contentType/>
  <cp:contentStatus/>
</cp:coreProperties>
</file>